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uanci\Desktop\April Update\AEA Fin Focus\"/>
    </mc:Choice>
  </mc:AlternateContent>
  <xr:revisionPtr revIDLastSave="0" documentId="8_{6E7AC672-F2B6-41BE-9541-26D2B2931F9E}" xr6:coauthVersionLast="47" xr6:coauthVersionMax="47" xr10:uidLastSave="{00000000-0000-0000-0000-000000000000}"/>
  <workbookProtection workbookAlgorithmName="SHA-512" workbookHashValue="pBJW2cnzY9ium6bSELenRYL9zM1gTV1A36C9CATsRT/lv/JRIUZeBZiE0rrJDY/1ekLRimWG+Mjw2hXMQBoAmw==" workbookSaltValue="4eylOGc4cA82NrBi7CM/4Q==" workbookSpinCount="100000" lockStructure="1"/>
  <bookViews>
    <workbookView xWindow="28680" yWindow="-120" windowWidth="29040" windowHeight="15720" xr2:uid="{EC81BE60-9832-4869-BD06-B6C30D81FE96}"/>
  </bookViews>
  <sheets>
    <sheet name="Summary" sheetId="2" r:id="rId1"/>
    <sheet name="Drop_GF_Exp_Rev" sheetId="1" state="hidden" r:id="rId2"/>
    <sheet name="Notes" sheetId="4" state="hidden" r:id="rId3"/>
    <sheet name="Tot_Drop" sheetId="3" state="hidden" r:id="rId4"/>
  </sheets>
  <definedNames>
    <definedName name="AEA_Name">Notes!$K$3:$K$12</definedName>
    <definedName name="GF_Rev_Exp">Tot_Drop!$C$6:$W$300</definedName>
    <definedName name="_xlnm.Print_Titles" localSheetId="0">Summary!$1:$1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1" i="1" l="1"/>
  <c r="A112" i="1"/>
  <c r="A113" i="1"/>
  <c r="A114" i="1"/>
  <c r="A115" i="1"/>
  <c r="A116" i="1"/>
  <c r="A117" i="1"/>
  <c r="A118" i="1"/>
  <c r="A119" i="1"/>
  <c r="A154" i="1"/>
  <c r="A143" i="1"/>
  <c r="A146" i="1"/>
  <c r="A147" i="1"/>
  <c r="A148" i="1"/>
  <c r="A149" i="1"/>
  <c r="A150" i="1"/>
  <c r="A151" i="1"/>
  <c r="A152" i="1"/>
  <c r="A153" i="1"/>
  <c r="A142" i="1"/>
  <c r="A92" i="1"/>
  <c r="A93" i="1"/>
  <c r="A94" i="1"/>
  <c r="A95" i="1"/>
  <c r="J37" i="2"/>
  <c r="A83" i="1"/>
  <c r="A84" i="1"/>
  <c r="A85" i="1"/>
  <c r="A86" i="1"/>
  <c r="A87" i="1"/>
  <c r="A88" i="1"/>
  <c r="A89" i="1"/>
  <c r="A90" i="1"/>
  <c r="A91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39" i="1"/>
  <c r="A140" i="1"/>
  <c r="A141" i="1"/>
  <c r="A144" i="1"/>
  <c r="A145" i="1"/>
  <c r="A155" i="1"/>
  <c r="A156" i="1"/>
  <c r="A157" i="1"/>
  <c r="A3" i="2" l="1"/>
  <c r="A74" i="1"/>
  <c r="A75" i="1"/>
  <c r="A76" i="1"/>
  <c r="A77" i="1"/>
  <c r="A78" i="1"/>
  <c r="A79" i="1"/>
  <c r="A80" i="1"/>
  <c r="A81" i="1"/>
  <c r="A82" i="1"/>
  <c r="D75" i="2" l="1"/>
  <c r="D76" i="2" s="1"/>
  <c r="D77" i="2" s="1"/>
  <c r="D78" i="2" s="1"/>
  <c r="D79" i="2" s="1"/>
  <c r="D80" i="2" s="1"/>
  <c r="D81" i="2" s="1"/>
  <c r="D82" i="2" s="1"/>
  <c r="D83" i="2" l="1"/>
  <c r="A82" i="2"/>
  <c r="F73" i="2"/>
  <c r="E73" i="2"/>
  <c r="B42" i="2"/>
  <c r="B43" i="2" s="1"/>
  <c r="B44" i="2" s="1"/>
  <c r="B45" i="2" s="1"/>
  <c r="B12" i="2"/>
  <c r="B13" i="2" s="1"/>
  <c r="B14" i="2" s="1"/>
  <c r="B15" i="2" s="1"/>
  <c r="B16" i="2" s="1"/>
  <c r="B8" i="2"/>
  <c r="B9" i="2" s="1"/>
  <c r="I43" i="2"/>
  <c r="I42" i="2"/>
  <c r="J40" i="2"/>
  <c r="E51" i="2"/>
  <c r="J49" i="2"/>
  <c r="J48" i="2"/>
  <c r="J47" i="2"/>
  <c r="J46" i="2"/>
  <c r="J45" i="2"/>
  <c r="J44" i="2"/>
  <c r="J43" i="2"/>
  <c r="J42" i="2"/>
  <c r="A40" i="2"/>
  <c r="A6" i="2"/>
  <c r="E18" i="2"/>
  <c r="I15" i="2"/>
  <c r="I14" i="2"/>
  <c r="I13" i="2"/>
  <c r="I12" i="2"/>
  <c r="I11" i="2"/>
  <c r="I9" i="2"/>
  <c r="J8" i="2"/>
  <c r="I8" i="2"/>
  <c r="K6" i="2"/>
  <c r="J18" i="2" s="1"/>
  <c r="K40" i="2" s="1"/>
  <c r="J51" i="2" s="1"/>
  <c r="J70" i="2" s="1"/>
  <c r="J10" i="2"/>
  <c r="J11" i="2"/>
  <c r="J12" i="2"/>
  <c r="J13" i="2"/>
  <c r="J14" i="2"/>
  <c r="J15" i="2"/>
  <c r="J16" i="2"/>
  <c r="J9" i="2"/>
  <c r="A9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D84" i="2" l="1"/>
  <c r="A83" i="2"/>
  <c r="F83" i="2" s="1"/>
  <c r="F82" i="2"/>
  <c r="E82" i="2"/>
  <c r="K9" i="2"/>
  <c r="F43" i="2"/>
  <c r="F11" i="2"/>
  <c r="A81" i="2"/>
  <c r="F14" i="2"/>
  <c r="A80" i="2"/>
  <c r="F13" i="2"/>
  <c r="A79" i="2"/>
  <c r="A74" i="2"/>
  <c r="A78" i="2"/>
  <c r="A77" i="2"/>
  <c r="A76" i="2"/>
  <c r="F9" i="2"/>
  <c r="A75" i="2"/>
  <c r="B46" i="2"/>
  <c r="F45" i="2"/>
  <c r="F15" i="2"/>
  <c r="G15" i="2" s="1"/>
  <c r="F12" i="2"/>
  <c r="F42" i="2"/>
  <c r="F44" i="2"/>
  <c r="F8" i="2"/>
  <c r="A43" i="2"/>
  <c r="K43" i="2" s="1"/>
  <c r="A44" i="2"/>
  <c r="K44" i="2" s="1"/>
  <c r="A13" i="2"/>
  <c r="K13" i="2" s="1"/>
  <c r="A46" i="2"/>
  <c r="K46" i="2" s="1"/>
  <c r="A48" i="2"/>
  <c r="K48" i="2" s="1"/>
  <c r="L48" i="2" s="1"/>
  <c r="A42" i="2"/>
  <c r="K42" i="2" s="1"/>
  <c r="A45" i="2"/>
  <c r="K45" i="2" s="1"/>
  <c r="A47" i="2"/>
  <c r="K47" i="2" s="1"/>
  <c r="A15" i="2"/>
  <c r="K15" i="2" s="1"/>
  <c r="L15" i="2" s="1"/>
  <c r="A14" i="2"/>
  <c r="K14" i="2" s="1"/>
  <c r="A8" i="2"/>
  <c r="K8" i="2" s="1"/>
  <c r="A12" i="2"/>
  <c r="K12" i="2" s="1"/>
  <c r="A11" i="2"/>
  <c r="K11" i="2" s="1"/>
  <c r="A84" i="2" l="1"/>
  <c r="F84" i="2" s="1"/>
  <c r="D85" i="2"/>
  <c r="A85" i="2" s="1"/>
  <c r="E83" i="2"/>
  <c r="G83" i="2" s="1"/>
  <c r="G82" i="2"/>
  <c r="K10" i="2"/>
  <c r="L10" i="2" s="1"/>
  <c r="L45" i="2"/>
  <c r="L42" i="2"/>
  <c r="L46" i="2"/>
  <c r="L44" i="2"/>
  <c r="L43" i="2"/>
  <c r="L47" i="2"/>
  <c r="F75" i="2"/>
  <c r="E75" i="2"/>
  <c r="E76" i="2"/>
  <c r="F76" i="2"/>
  <c r="E81" i="2"/>
  <c r="F81" i="2"/>
  <c r="F79" i="2"/>
  <c r="E79" i="2"/>
  <c r="F77" i="2"/>
  <c r="E77" i="2"/>
  <c r="E78" i="2"/>
  <c r="F78" i="2"/>
  <c r="F74" i="2"/>
  <c r="E74" i="2"/>
  <c r="E80" i="2"/>
  <c r="F80" i="2"/>
  <c r="B47" i="2"/>
  <c r="F46" i="2"/>
  <c r="L9" i="2"/>
  <c r="L13" i="2"/>
  <c r="L11" i="2"/>
  <c r="G12" i="2"/>
  <c r="L14" i="2"/>
  <c r="G13" i="2"/>
  <c r="G11" i="2"/>
  <c r="G14" i="2"/>
  <c r="G9" i="2"/>
  <c r="L12" i="2"/>
  <c r="F10" i="2"/>
  <c r="G10" i="2" s="1"/>
  <c r="E84" i="2" l="1"/>
  <c r="E85" i="2"/>
  <c r="F85" i="2"/>
  <c r="G84" i="2"/>
  <c r="K16" i="2"/>
  <c r="G79" i="2"/>
  <c r="G81" i="2"/>
  <c r="G76" i="2"/>
  <c r="G74" i="2"/>
  <c r="G77" i="2"/>
  <c r="G75" i="2"/>
  <c r="G80" i="2"/>
  <c r="G78" i="2"/>
  <c r="B48" i="2"/>
  <c r="F48" i="2" s="1"/>
  <c r="F47" i="2"/>
  <c r="K49" i="2"/>
  <c r="F16" i="2"/>
  <c r="G85" i="2" l="1"/>
  <c r="G47" i="2"/>
  <c r="G48" i="2"/>
  <c r="G43" i="2"/>
  <c r="G44" i="2"/>
  <c r="G42" i="2"/>
  <c r="G45" i="2"/>
  <c r="G46" i="2"/>
  <c r="F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Shawn Snyder</author>
    <author>Mike Guanci</author>
  </authors>
  <commentList>
    <comment ref="E3" authorId="0" shapeId="0" xr:uid="{588FAF92-5321-4758-B4EA-664D4CA080A9}">
      <text>
        <r>
          <rPr>
            <b/>
            <sz val="8"/>
            <color indexed="81"/>
            <rFont val="Tahoma"/>
            <family val="2"/>
          </rPr>
          <t>Select AEA From List Here</t>
        </r>
      </text>
    </comment>
    <comment ref="J3" authorId="1" shapeId="0" xr:uid="{954FF07F-A3A2-4E05-9825-EBE8187815F6}">
      <text>
        <r>
          <rPr>
            <b/>
            <sz val="9"/>
            <color indexed="81"/>
            <rFont val="Tahoma"/>
            <family val="2"/>
          </rPr>
          <t>Select a Fiscal Year Here</t>
        </r>
      </text>
    </comment>
  </commentList>
</comments>
</file>

<file path=xl/sharedStrings.xml><?xml version="1.0" encoding="utf-8"?>
<sst xmlns="http://schemas.openxmlformats.org/spreadsheetml/2006/main" count="246" uniqueCount="70">
  <si>
    <t>Obs</t>
  </si>
  <si>
    <t>AEA</t>
  </si>
  <si>
    <t>AEA_Name</t>
  </si>
  <si>
    <t>de_dist</t>
  </si>
  <si>
    <t>fy</t>
  </si>
  <si>
    <t>_TYPE_</t>
  </si>
  <si>
    <t>_FREQ_</t>
  </si>
  <si>
    <t>prop_tax</t>
  </si>
  <si>
    <t>local</t>
  </si>
  <si>
    <t>inter</t>
  </si>
  <si>
    <t>state</t>
  </si>
  <si>
    <t>fed</t>
  </si>
  <si>
    <t>other</t>
  </si>
  <si>
    <t>total_rev</t>
  </si>
  <si>
    <t>fy_sal</t>
  </si>
  <si>
    <t>fy_ben</t>
  </si>
  <si>
    <t>fy_Pur_Ser</t>
  </si>
  <si>
    <t>fy_supplies</t>
  </si>
  <si>
    <t>fy_Prop</t>
  </si>
  <si>
    <t>fy_other</t>
  </si>
  <si>
    <t>fy_total</t>
  </si>
  <si>
    <t>NORTHWEST AEA</t>
  </si>
  <si>
    <t>Property Taxes</t>
  </si>
  <si>
    <t>Inter-Agency</t>
  </si>
  <si>
    <t>State</t>
  </si>
  <si>
    <t>Other</t>
  </si>
  <si>
    <t>Total</t>
  </si>
  <si>
    <t>Federal</t>
  </si>
  <si>
    <t>Check</t>
  </si>
  <si>
    <t>Amount</t>
  </si>
  <si>
    <t>Percent</t>
  </si>
  <si>
    <t>Percentage</t>
  </si>
  <si>
    <t>Local (not Prop. Tax)</t>
  </si>
  <si>
    <t>FY</t>
  </si>
  <si>
    <t>Revenue Totals:</t>
  </si>
  <si>
    <t>All Area Education Agencies</t>
  </si>
  <si>
    <t>total local (don't show)</t>
  </si>
  <si>
    <t>General Fund Revenues</t>
  </si>
  <si>
    <t>General Fund Expenditures</t>
  </si>
  <si>
    <t>Salaries</t>
  </si>
  <si>
    <t>Benefits</t>
  </si>
  <si>
    <t>Purchased Services</t>
  </si>
  <si>
    <t>Supplies</t>
  </si>
  <si>
    <t xml:space="preserve">Property </t>
  </si>
  <si>
    <t>Expenditure Totals:</t>
  </si>
  <si>
    <t>Area Education Agency General Fund Revenues and Expenditures</t>
  </si>
  <si>
    <t>Sources:</t>
  </si>
  <si>
    <t>Iowa Department of Education, Certified Enrollment files</t>
  </si>
  <si>
    <t>IASB calculations</t>
  </si>
  <si>
    <t>Total GF Revenues</t>
  </si>
  <si>
    <t>Total GF Expenditures</t>
  </si>
  <si>
    <t>Difference</t>
  </si>
  <si>
    <t>General Fund Revenues Versus Expenditures:  Trend Data</t>
  </si>
  <si>
    <t>AEA_#</t>
  </si>
  <si>
    <t>DE_dist</t>
  </si>
  <si>
    <t>CENTRAL RIVERS AEA</t>
  </si>
  <si>
    <t>GRANT WOOD AEA</t>
  </si>
  <si>
    <t>GREAT PRAIRIE AEA</t>
  </si>
  <si>
    <t>GREEN HILLS AEA</t>
  </si>
  <si>
    <t>HEARTLAND AEA</t>
  </si>
  <si>
    <t>KEYSTONE AEA</t>
  </si>
  <si>
    <t>MISSISSIPPI BEND AEA</t>
  </si>
  <si>
    <t>PRAIRIE LAKES AEA</t>
  </si>
  <si>
    <t>Totals for All AEAs</t>
  </si>
  <si>
    <t>Use program:</t>
  </si>
  <si>
    <t>CAR_REV_Exp_Hist_AEA</t>
  </si>
  <si>
    <t>Located at:</t>
  </si>
  <si>
    <t>H:\WebPostings_IASB\FinFocus\SAS_Library\SAS_Programs_ForLibrary\AEA_Runs</t>
  </si>
  <si>
    <t>Updated 3/29/2024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</si>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</sst>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medium">
        <color rgb="FF4F493B"/>
      </left>
      <right/>
      <top style="medium">
        <color rgb="FF4F493B"/>
      </top>
      <bottom/>
      <diagonal/>
    </border>
    <border>
      <left/>
      <right/>
      <top style="medium">
        <color rgb="FF4F493B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ck">
        <color theme="0" tint="-0.249977111117893"/>
      </top>
      <bottom style="thin">
        <color theme="0" tint="-0.249977111117893"/>
      </bottom>
      <diagonal/>
    </border>
    <border>
      <left/>
      <right/>
      <top style="thick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ck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ck">
        <color theme="0" tint="-0.249977111117893"/>
      </bottom>
      <diagonal/>
    </border>
    <border>
      <left/>
      <right/>
      <top style="thin">
        <color theme="0" tint="-0.249977111117893"/>
      </top>
      <bottom style="thick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ck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thick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/>
    <xf numFmtId="165" fontId="0" fillId="0" borderId="0" xfId="3" applyNumberFormat="1" applyFont="1" applyBorder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0" borderId="0" xfId="0" applyFont="1"/>
    <xf numFmtId="0" fontId="14" fillId="3" borderId="0" xfId="0" applyFont="1" applyFill="1"/>
    <xf numFmtId="0" fontId="2" fillId="0" borderId="0" xfId="0" applyFont="1" applyAlignment="1">
      <alignment horizontal="center"/>
    </xf>
    <xf numFmtId="164" fontId="0" fillId="0" borderId="0" xfId="2" applyNumberFormat="1" applyFont="1" applyBorder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right"/>
    </xf>
    <xf numFmtId="0" fontId="0" fillId="0" borderId="0" xfId="0" applyAlignment="1">
      <alignment horizontal="left"/>
    </xf>
    <xf numFmtId="164" fontId="1" fillId="0" borderId="0" xfId="2" applyNumberFormat="1" applyFont="1" applyBorder="1" applyAlignment="1">
      <alignment horizontal="right"/>
    </xf>
    <xf numFmtId="165" fontId="1" fillId="0" borderId="0" xfId="3" applyNumberFormat="1" applyFont="1" applyBorder="1" applyAlignment="1">
      <alignment horizontal="right"/>
    </xf>
    <xf numFmtId="164" fontId="0" fillId="0" borderId="0" xfId="2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6" borderId="10" xfId="0" applyFill="1" applyBorder="1" applyAlignment="1">
      <alignment horizontal="left"/>
    </xf>
    <xf numFmtId="0" fontId="0" fillId="6" borderId="11" xfId="0" applyFill="1" applyBorder="1" applyAlignment="1">
      <alignment horizontal="right"/>
    </xf>
    <xf numFmtId="0" fontId="0" fillId="0" borderId="10" xfId="0" applyBorder="1" applyAlignment="1">
      <alignment horizontal="left"/>
    </xf>
    <xf numFmtId="165" fontId="1" fillId="0" borderId="11" xfId="3" applyNumberFormat="1" applyFont="1" applyBorder="1" applyAlignment="1">
      <alignment horizontal="right"/>
    </xf>
    <xf numFmtId="165" fontId="0" fillId="0" borderId="10" xfId="3" applyNumberFormat="1" applyFont="1" applyBorder="1" applyAlignment="1">
      <alignment horizontal="left"/>
    </xf>
    <xf numFmtId="165" fontId="0" fillId="0" borderId="11" xfId="3" applyNumberFormat="1" applyFont="1" applyBorder="1" applyAlignment="1">
      <alignment horizontal="right"/>
    </xf>
    <xf numFmtId="0" fontId="0" fillId="0" borderId="12" xfId="0" applyBorder="1" applyAlignment="1">
      <alignment horizontal="left"/>
    </xf>
    <xf numFmtId="164" fontId="1" fillId="0" borderId="13" xfId="2" applyNumberFormat="1" applyFont="1" applyBorder="1" applyAlignment="1">
      <alignment horizontal="right"/>
    </xf>
    <xf numFmtId="165" fontId="1" fillId="0" borderId="14" xfId="3" applyNumberFormat="1" applyFont="1" applyBorder="1" applyAlignment="1">
      <alignment horizontal="right"/>
    </xf>
    <xf numFmtId="0" fontId="0" fillId="0" borderId="4" xfId="0" applyBorder="1" applyAlignment="1">
      <alignment horizontal="left"/>
    </xf>
    <xf numFmtId="164" fontId="0" fillId="0" borderId="5" xfId="0" applyNumberFormat="1" applyBorder="1" applyAlignment="1">
      <alignment horizontal="right"/>
    </xf>
    <xf numFmtId="165" fontId="1" fillId="0" borderId="6" xfId="3" applyNumberFormat="1" applyFont="1" applyBorder="1" applyAlignment="1">
      <alignment horizontal="right"/>
    </xf>
    <xf numFmtId="164" fontId="1" fillId="0" borderId="5" xfId="2" applyNumberFormat="1" applyFont="1" applyBorder="1" applyAlignment="1">
      <alignment horizontal="right"/>
    </xf>
    <xf numFmtId="0" fontId="0" fillId="0" borderId="15" xfId="0" applyBorder="1" applyAlignment="1">
      <alignment horizontal="left"/>
    </xf>
    <xf numFmtId="164" fontId="1" fillId="0" borderId="16" xfId="2" applyNumberFormat="1" applyFont="1" applyBorder="1" applyAlignment="1">
      <alignment horizontal="right"/>
    </xf>
    <xf numFmtId="165" fontId="1" fillId="0" borderId="17" xfId="3" applyNumberFormat="1" applyFont="1" applyBorder="1" applyAlignment="1">
      <alignment horizontal="right"/>
    </xf>
    <xf numFmtId="164" fontId="0" fillId="0" borderId="13" xfId="2" applyNumberFormat="1" applyFont="1" applyBorder="1" applyAlignment="1">
      <alignment horizontal="right"/>
    </xf>
    <xf numFmtId="165" fontId="0" fillId="0" borderId="14" xfId="3" applyNumberFormat="1" applyFont="1" applyBorder="1" applyAlignment="1">
      <alignment horizontal="right"/>
    </xf>
    <xf numFmtId="165" fontId="0" fillId="0" borderId="6" xfId="3" applyNumberFormat="1" applyFont="1" applyBorder="1" applyAlignment="1">
      <alignment horizontal="right"/>
    </xf>
    <xf numFmtId="164" fontId="0" fillId="0" borderId="5" xfId="2" applyNumberFormat="1" applyFont="1" applyBorder="1" applyAlignment="1">
      <alignment horizontal="right"/>
    </xf>
    <xf numFmtId="164" fontId="0" fillId="0" borderId="16" xfId="2" applyNumberFormat="1" applyFont="1" applyBorder="1" applyAlignment="1">
      <alignment horizontal="right"/>
    </xf>
    <xf numFmtId="165" fontId="0" fillId="0" borderId="17" xfId="3" applyNumberFormat="1" applyFont="1" applyBorder="1" applyAlignment="1">
      <alignment horizontal="right"/>
    </xf>
    <xf numFmtId="0" fontId="0" fillId="4" borderId="7" xfId="0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8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166" fontId="7" fillId="0" borderId="0" xfId="1" applyNumberFormat="1" applyFont="1" applyBorder="1" applyAlignment="1">
      <alignment horizontal="right"/>
    </xf>
    <xf numFmtId="0" fontId="0" fillId="9" borderId="0" xfId="0" applyFill="1" applyAlignment="1">
      <alignment horizontal="right"/>
    </xf>
    <xf numFmtId="0" fontId="0" fillId="8" borderId="18" xfId="0" applyFill="1" applyBorder="1"/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164" fontId="0" fillId="0" borderId="19" xfId="2" applyNumberFormat="1" applyFon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20" xfId="2" applyNumberFormat="1" applyFon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21" xfId="2" applyNumberFormat="1" applyFont="1" applyBorder="1" applyAlignment="1">
      <alignment horizontal="right"/>
    </xf>
    <xf numFmtId="164" fontId="0" fillId="0" borderId="21" xfId="0" applyNumberFormat="1" applyBorder="1" applyAlignment="1">
      <alignment horizontal="right"/>
    </xf>
    <xf numFmtId="0" fontId="0" fillId="5" borderId="0" xfId="0" applyFill="1"/>
    <xf numFmtId="0" fontId="0" fillId="10" borderId="0" xfId="0" applyFill="1" applyAlignment="1">
      <alignment horizontal="left"/>
    </xf>
    <xf numFmtId="0" fontId="6" fillId="10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2" fillId="10" borderId="3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" fillId="7" borderId="8" xfId="0" applyFont="1" applyFill="1" applyBorder="1" applyAlignment="1">
      <alignment horizontal="right" wrapText="1"/>
    </xf>
    <xf numFmtId="0" fontId="2" fillId="7" borderId="9" xfId="0" applyFont="1" applyFill="1" applyBorder="1" applyAlignment="1">
      <alignment horizontal="right" wrapText="1"/>
    </xf>
    <xf numFmtId="0" fontId="2" fillId="4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10" borderId="0" xfId="0" applyFill="1" applyAlignment="1">
      <alignment horizontal="right" wrapText="1"/>
    </xf>
    <xf numFmtId="0" fontId="2" fillId="9" borderId="0" xfId="0" applyFont="1" applyFill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1" defaultTableStyle="TableStyleMedium2" defaultPivotStyle="PivotStyleLight16">
    <tableStyle name="Invisible" pivot="0" table="0" count="0" xr9:uid="{CC92373C-E841-4C85-9C91-E6D0479753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Fund Revenues </a:t>
            </a:r>
            <a:r>
              <a:rPr lang="en-US" sz="1100" i="1"/>
              <a:t>(in millions)</a:t>
            </a:r>
            <a:endParaRPr lang="en-US" i="1"/>
          </a:p>
        </c:rich>
      </c:tx>
      <c:layout>
        <c:manualLayout>
          <c:xMode val="edge"/>
          <c:yMode val="edge"/>
          <c:x val="1.3555478797021453E-2"/>
          <c:y val="1.45914341005261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781428507649613"/>
          <c:y val="0.12203302719406725"/>
          <c:w val="0.61854799483994671"/>
          <c:h val="0.765134974595202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5-48C9-9569-C0E7D38AB14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E7-4161-A814-58588A5E6F9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E7-4161-A814-58588A5E6F9E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0E7-4161-A814-58588A5E6F9E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0E7-4161-A814-58588A5E6F9E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35-48C9-9569-C0E7D38AB14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CBF5F01-5263-4971-A00E-C385939A8F4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54071DA-733F-40AD-A4C1-1874C804125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F35-48C9-9569-C0E7D38AB14B}"/>
                </c:ext>
              </c:extLst>
            </c:dLbl>
            <c:dLbl>
              <c:idx val="1"/>
              <c:layout>
                <c:manualLayout>
                  <c:x val="7.1441830738033308E-3"/>
                  <c:y val="1.9953115922241825E-3"/>
                </c:manualLayout>
              </c:layout>
              <c:tx>
                <c:rich>
                  <a:bodyPr/>
                  <a:lstStyle/>
                  <a:p>
                    <a:fld id="{173C9FCE-30BD-4438-9075-0F465D7B03E8}" type="CELLRANGE">
                      <a:rPr lang="en-US" sz="800"/>
                      <a:pPr/>
                      <a:t>[CELLRANGE]</a:t>
                    </a:fld>
                    <a:endParaRPr lang="en-US" sz="800" baseline="0"/>
                  </a:p>
                  <a:p>
                    <a:fld id="{F3BFA796-125E-405F-BEB6-BE45F119492D}" type="VALUE">
                      <a:rPr lang="en-US" sz="80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0E7-4161-A814-58588A5E6F9E}"/>
                </c:ext>
              </c:extLst>
            </c:dLbl>
            <c:dLbl>
              <c:idx val="2"/>
              <c:layout>
                <c:manualLayout>
                  <c:x val="-8.7497679620844176E-3"/>
                  <c:y val="1.9026310921630978E-2"/>
                </c:manualLayout>
              </c:layout>
              <c:tx>
                <c:rich>
                  <a:bodyPr/>
                  <a:lstStyle/>
                  <a:p>
                    <a:fld id="{360AD6A5-1233-4BE0-81B7-7764F474650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31A87FE-F85F-4D75-B9C1-EF465E52345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0E7-4161-A814-58588A5E6F9E}"/>
                </c:ext>
              </c:extLst>
            </c:dLbl>
            <c:dLbl>
              <c:idx val="3"/>
              <c:layout>
                <c:manualLayout>
                  <c:x val="-1.0469080800889255E-2"/>
                  <c:y val="-2.4459609493393833E-2"/>
                </c:manualLayout>
              </c:layout>
              <c:tx>
                <c:rich>
                  <a:bodyPr/>
                  <a:lstStyle/>
                  <a:p>
                    <a:fld id="{8D6A1560-C975-4A0F-A235-977AD02DFBE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9728963-8ECE-4A68-A7BF-2D4A144E627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0E7-4161-A814-58588A5E6F9E}"/>
                </c:ext>
              </c:extLst>
            </c:dLbl>
            <c:dLbl>
              <c:idx val="4"/>
              <c:layout>
                <c:manualLayout>
                  <c:x val="-8.9525514771711025E-3"/>
                  <c:y val="-2.4319056834210286E-2"/>
                </c:manualLayout>
              </c:layout>
              <c:tx>
                <c:rich>
                  <a:bodyPr/>
                  <a:lstStyle/>
                  <a:p>
                    <a:fld id="{E17283C5-E2B7-4EAF-9394-D9E672409D3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06C48ED-3497-4BA8-888E-774EEC0A58B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0E7-4161-A814-58588A5E6F9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55F003E-B1E5-4D08-BFE4-C57B0B4A7F1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DAF782B-14E9-48E6-9F71-3F5FE90E3C3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AF35-48C9-9569-C0E7D38AB14B}"/>
                </c:ext>
              </c:extLst>
            </c:dLbl>
            <c:numFmt formatCode="&quot;$&quot;#,##0.0,,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Summary!$E$9:$E$14</c:f>
              <c:strCache>
                <c:ptCount val="6"/>
                <c:pt idx="0">
                  <c:v>Property Taxes</c:v>
                </c:pt>
                <c:pt idx="1">
                  <c:v>Local (not Prop. Tax)</c:v>
                </c:pt>
                <c:pt idx="2">
                  <c:v>Inter-Agency</c:v>
                </c:pt>
                <c:pt idx="3">
                  <c:v>State</c:v>
                </c:pt>
                <c:pt idx="4">
                  <c:v>Federal</c:v>
                </c:pt>
                <c:pt idx="5">
                  <c:v>Other</c:v>
                </c:pt>
              </c:strCache>
            </c:strRef>
          </c:cat>
          <c:val>
            <c:numRef>
              <c:f>Summary!$F$9:$F$14</c:f>
              <c:numCache>
                <c:formatCode>_("$"* #,##0_);_("$"* \(#,##0\);_("$"* "-"??_);_(@_)</c:formatCode>
                <c:ptCount val="6"/>
                <c:pt idx="0">
                  <c:v>68582824</c:v>
                </c:pt>
                <c:pt idx="1">
                  <c:v>41313826.450000003</c:v>
                </c:pt>
                <c:pt idx="2">
                  <c:v>13175</c:v>
                </c:pt>
                <c:pt idx="3">
                  <c:v>140154091.15000001</c:v>
                </c:pt>
                <c:pt idx="4">
                  <c:v>125819542.51000001</c:v>
                </c:pt>
                <c:pt idx="5">
                  <c:v>1400911.03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Summary!$G$9:$G$14</c15:f>
                <c15:dlblRangeCache>
                  <c:ptCount val="6"/>
                  <c:pt idx="0">
                    <c:v>18.2%</c:v>
                  </c:pt>
                  <c:pt idx="1">
                    <c:v>11.0%</c:v>
                  </c:pt>
                  <c:pt idx="2">
                    <c:v>0.0%</c:v>
                  </c:pt>
                  <c:pt idx="3">
                    <c:v>37.1%</c:v>
                  </c:pt>
                  <c:pt idx="4">
                    <c:v>33.3%</c:v>
                  </c:pt>
                  <c:pt idx="5">
                    <c:v>0.4%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0E7-4161-A814-58588A5E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7775519"/>
        <c:axId val="937762079"/>
      </c:barChart>
      <c:valAx>
        <c:axId val="937762079"/>
        <c:scaling>
          <c:orientation val="minMax"/>
        </c:scaling>
        <c:delete val="0"/>
        <c:axPos val="t"/>
        <c:numFmt formatCode="&quot;$&quot;#,##0.0,," sourceLinked="0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775519"/>
        <c:crosses val="autoZero"/>
        <c:crossBetween val="between"/>
      </c:valAx>
      <c:catAx>
        <c:axId val="9377755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762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Fund </a:t>
            </a:r>
            <a:r>
              <a:rPr lang="en-US" b="1">
                <a:solidFill>
                  <a:schemeClr val="accent1"/>
                </a:solidFill>
              </a:rPr>
              <a:t>Revenues</a:t>
            </a:r>
          </a:p>
        </c:rich>
      </c:tx>
      <c:layout>
        <c:manualLayout>
          <c:xMode val="edge"/>
          <c:yMode val="edge"/>
          <c:x val="7.1906185598143873E-4"/>
          <c:y val="1.47130946542422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672522256552525"/>
          <c:y val="0.12795487984306034"/>
          <c:w val="0.58490813607295378"/>
          <c:h val="0.758272350580993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EA-4AAB-BB5B-74EB5283D17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EA-4AAB-BB5B-74EB5283D1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EA-4AAB-BB5B-74EB5283D1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EA-4AAB-BB5B-74EB5283D1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EA-4AAB-BB5B-74EB5283D1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EA-4AAB-BB5B-74EB5283D17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7126DA9-C402-454F-806E-19DD4054CBE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AD2E127-AE39-45A5-ACFE-04009EDC339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9EA-4AAB-BB5B-74EB5283D17D}"/>
                </c:ext>
              </c:extLst>
            </c:dLbl>
            <c:dLbl>
              <c:idx val="1"/>
              <c:layout>
                <c:manualLayout>
                  <c:x val="-8.8279031406497486E-3"/>
                  <c:y val="2.6170772302309686E-3"/>
                </c:manualLayout>
              </c:layout>
              <c:tx>
                <c:rich>
                  <a:bodyPr/>
                  <a:lstStyle/>
                  <a:p>
                    <a:fld id="{F4395FB2-9D45-40D9-B0FB-38129145813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D24C168-B81F-4A4A-B706-0C367CBD9AD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EA-4AAB-BB5B-74EB5283D1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84B882-7F7D-414F-8374-ED369AE4178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0438A21E-2A27-4769-9312-CA23F1953F8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9EA-4AAB-BB5B-74EB5283D17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3AFE4A7-6B60-4000-B32D-F1A7E95B2DB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660AE7D-8BC3-452A-A64E-BD20A4228F0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EA-4AAB-BB5B-74EB5283D17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CFE005C-D413-4F7F-B8C5-53FF048CAD1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4160722-C448-441B-901B-53C63E50EBB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EA-4AAB-BB5B-74EB5283D17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842AA9E-FCF1-4FA9-A1E4-04B542FCF0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83069C0-9B7F-4D8E-94D5-2244540F3A6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9EA-4AAB-BB5B-74EB5283D17D}"/>
                </c:ext>
              </c:extLst>
            </c:dLbl>
            <c:numFmt formatCode="&quot;$&quot;#,###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Summary!$J$9:$J$14</c:f>
              <c:strCache>
                <c:ptCount val="6"/>
                <c:pt idx="0">
                  <c:v>Property Taxes</c:v>
                </c:pt>
                <c:pt idx="1">
                  <c:v>Local (not Prop. Tax)</c:v>
                </c:pt>
                <c:pt idx="2">
                  <c:v>Inter-Agency</c:v>
                </c:pt>
                <c:pt idx="3">
                  <c:v>State</c:v>
                </c:pt>
                <c:pt idx="4">
                  <c:v>Federal</c:v>
                </c:pt>
                <c:pt idx="5">
                  <c:v>Other</c:v>
                </c:pt>
              </c:strCache>
            </c:strRef>
          </c:cat>
          <c:val>
            <c:numRef>
              <c:f>Summary!$K$9:$K$14</c:f>
              <c:numCache>
                <c:formatCode>_("$"* #,##0_);_("$"* \(#,##0\);_("$"* "-"??_);_(@_)</c:formatCode>
                <c:ptCount val="6"/>
                <c:pt idx="0">
                  <c:v>9605919</c:v>
                </c:pt>
                <c:pt idx="1">
                  <c:v>8600651.7199999988</c:v>
                </c:pt>
                <c:pt idx="2">
                  <c:v>0</c:v>
                </c:pt>
                <c:pt idx="3">
                  <c:v>19820450.43</c:v>
                </c:pt>
                <c:pt idx="4">
                  <c:v>16251951.560000001</c:v>
                </c:pt>
                <c:pt idx="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Summary!$L$9:$L$14</c15:f>
                <c15:dlblRangeCache>
                  <c:ptCount val="6"/>
                  <c:pt idx="0">
                    <c:v>17.7%</c:v>
                  </c:pt>
                  <c:pt idx="1">
                    <c:v>15.8%</c:v>
                  </c:pt>
                  <c:pt idx="2">
                    <c:v>0.0%</c:v>
                  </c:pt>
                  <c:pt idx="3">
                    <c:v>36.5%</c:v>
                  </c:pt>
                  <c:pt idx="4">
                    <c:v>29.9%</c:v>
                  </c:pt>
                  <c:pt idx="5">
                    <c:v>0.0%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59EA-4AAB-BB5B-74EB5283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1569855"/>
        <c:axId val="951567935"/>
      </c:barChart>
      <c:valAx>
        <c:axId val="951567935"/>
        <c:scaling>
          <c:orientation val="minMax"/>
        </c:scaling>
        <c:delete val="0"/>
        <c:axPos val="t"/>
        <c:numFmt formatCode="_(&quot;$&quot;* #,##0_);_(&quot;$&quot;* \(#,##0\);_(&quot;$&quot;* &quot;-&quot;??_);_(@_)" sourceLinked="1"/>
        <c:majorTickMark val="out"/>
        <c:minorTickMark val="none"/>
        <c:tickLblPos val="high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569855"/>
        <c:crosses val="autoZero"/>
        <c:crossBetween val="between"/>
      </c:valAx>
      <c:catAx>
        <c:axId val="9515698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5679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Fund Expenditures </a:t>
            </a:r>
            <a:r>
              <a:rPr lang="en-US" sz="1100" i="1"/>
              <a:t>(in millions</a:t>
            </a:r>
            <a:r>
              <a:rPr lang="en-US"/>
              <a:t>)</a:t>
            </a:r>
          </a:p>
        </c:rich>
      </c:tx>
      <c:layout>
        <c:manualLayout>
          <c:xMode val="edge"/>
          <c:yMode val="edge"/>
          <c:x val="1.4086923807470153E-2"/>
          <c:y val="2.2310378471855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667279926225333"/>
          <c:y val="0.11641555486613948"/>
          <c:w val="0.65695307876179687"/>
          <c:h val="0.780072018604396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5-4D81-B74C-D0B2249A9233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95-4D81-B74C-D0B2249A9233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95-4D81-B74C-D0B2249A9233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5-4D81-B74C-D0B2249A9233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95-4D81-B74C-D0B2249A9233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95-4D81-B74C-D0B2249A923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1-3395-4D81-B74C-D0B2249A92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3-3395-4D81-B74C-D0B2249A9233}"/>
                </c:ext>
              </c:extLst>
            </c:dLbl>
            <c:dLbl>
              <c:idx val="2"/>
              <c:layout>
                <c:manualLayout>
                  <c:x val="2.6965833337156647E-3"/>
                  <c:y val="1.4158833732870637E-2"/>
                </c:manualLayout>
              </c:layout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3395-4D81-B74C-D0B2249A92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3395-4D81-B74C-D0B2249A923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3395-4D81-B74C-D0B2249A923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3395-4D81-B74C-D0B2249A9233}"/>
                </c:ext>
              </c:extLst>
            </c:dLbl>
            <c:numFmt formatCode="&quot;$&quot;#,##0.0,,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Summary!$E$42:$E$47</c:f>
              <c:strCache>
                <c:ptCount val="6"/>
                <c:pt idx="0">
                  <c:v>Salaries</c:v>
                </c:pt>
                <c:pt idx="1">
                  <c:v>Benefits</c:v>
                </c:pt>
                <c:pt idx="2">
                  <c:v>Purchased Services</c:v>
                </c:pt>
                <c:pt idx="3">
                  <c:v>Supplies</c:v>
                </c:pt>
                <c:pt idx="4">
                  <c:v>Property </c:v>
                </c:pt>
                <c:pt idx="5">
                  <c:v>Other</c:v>
                </c:pt>
              </c:strCache>
            </c:strRef>
          </c:cat>
          <c:val>
            <c:numRef>
              <c:f>Summary!$F$42:$F$47</c:f>
              <c:numCache>
                <c:formatCode>_("$"* #,##0_);_("$"* \(#,##0\);_("$"* "-"??_);_(@_)</c:formatCode>
                <c:ptCount val="6"/>
                <c:pt idx="0">
                  <c:v>221607574.62</c:v>
                </c:pt>
                <c:pt idx="1">
                  <c:v>69094340.049999997</c:v>
                </c:pt>
                <c:pt idx="2">
                  <c:v>46595621.299999997</c:v>
                </c:pt>
                <c:pt idx="3">
                  <c:v>9458376.9399999995</c:v>
                </c:pt>
                <c:pt idx="4">
                  <c:v>1383526.57</c:v>
                </c:pt>
                <c:pt idx="5">
                  <c:v>25483866.539999999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Summary!$G$42:$G$47</c15:f>
                <c15:dlblRangeCache>
                  <c:ptCount val="6"/>
                  <c:pt idx="0">
                    <c:v>59.3%</c:v>
                  </c:pt>
                  <c:pt idx="1">
                    <c:v>18.5%</c:v>
                  </c:pt>
                  <c:pt idx="2">
                    <c:v>12.5%</c:v>
                  </c:pt>
                  <c:pt idx="3">
                    <c:v>2.5%</c:v>
                  </c:pt>
                  <c:pt idx="4">
                    <c:v>0.4%</c:v>
                  </c:pt>
                  <c:pt idx="5">
                    <c:v>6.8%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3395-4D81-B74C-D0B2249A9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8931472"/>
        <c:axId val="1528930032"/>
      </c:barChart>
      <c:valAx>
        <c:axId val="1528930032"/>
        <c:scaling>
          <c:orientation val="minMax"/>
        </c:scaling>
        <c:delete val="0"/>
        <c:axPos val="t"/>
        <c:numFmt formatCode="_(&quot;$&quot;* #,##0_);_(&quot;$&quot;* \(#,##0\);_(&quot;$&quot;* &quot;-&quot;??_);_(@_)" sourceLinked="1"/>
        <c:majorTickMark val="out"/>
        <c:minorTickMark val="none"/>
        <c:tickLblPos val="high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8931472"/>
        <c:crosses val="autoZero"/>
        <c:crossBetween val="between"/>
      </c:valAx>
      <c:catAx>
        <c:axId val="1528931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8930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General Fund </a:t>
            </a:r>
            <a:r>
              <a:rPr lang="en-US" b="1">
                <a:solidFill>
                  <a:schemeClr val="accent2"/>
                </a:solidFill>
              </a:rPr>
              <a:t>Expenditures</a:t>
            </a:r>
          </a:p>
        </c:rich>
      </c:tx>
      <c:layout>
        <c:manualLayout>
          <c:xMode val="edge"/>
          <c:yMode val="edge"/>
          <c:x val="1.7119305609062444E-2"/>
          <c:y val="2.2375069591751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934926900284506"/>
          <c:y val="0.12570314096646207"/>
          <c:w val="0.61676416468238959"/>
          <c:h val="0.770484288120423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7-4978-9CA9-9F826C907C1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297-4978-9CA9-9F826C907C1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297-4978-9CA9-9F826C907C1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297-4978-9CA9-9F826C907C1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297-4978-9CA9-9F826C907C1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297-4978-9CA9-9F826C907C1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1-1297-4978-9CA9-9F826C907C1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3-1297-4978-9CA9-9F826C907C1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1297-4978-9CA9-9F826C907C1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1297-4978-9CA9-9F826C907C1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1297-4978-9CA9-9F826C907C1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1297-4978-9CA9-9F826C907C1B}"/>
                </c:ext>
              </c:extLst>
            </c:dLbl>
            <c:numFmt formatCode="&quot;$&quot;#,###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Summary!$J$42:$J$47</c:f>
              <c:strCache>
                <c:ptCount val="6"/>
                <c:pt idx="0">
                  <c:v>Salaries</c:v>
                </c:pt>
                <c:pt idx="1">
                  <c:v>Benefits</c:v>
                </c:pt>
                <c:pt idx="2">
                  <c:v>Purchased Services</c:v>
                </c:pt>
                <c:pt idx="3">
                  <c:v>Supplies</c:v>
                </c:pt>
                <c:pt idx="4">
                  <c:v>Property </c:v>
                </c:pt>
                <c:pt idx="5">
                  <c:v>Other</c:v>
                </c:pt>
              </c:strCache>
            </c:strRef>
          </c:cat>
          <c:val>
            <c:numRef>
              <c:f>Summary!$K$42:$K$47</c:f>
              <c:numCache>
                <c:formatCode>_("$"* #,##0_);_("$"* \(#,##0\);_("$"* "-"??_);_(@_)</c:formatCode>
                <c:ptCount val="6"/>
                <c:pt idx="0">
                  <c:v>31955037.34</c:v>
                </c:pt>
                <c:pt idx="1">
                  <c:v>8904356.1799999997</c:v>
                </c:pt>
                <c:pt idx="2">
                  <c:v>6654178.9500000002</c:v>
                </c:pt>
                <c:pt idx="3">
                  <c:v>2685242.65</c:v>
                </c:pt>
                <c:pt idx="4">
                  <c:v>136607.13</c:v>
                </c:pt>
                <c:pt idx="5">
                  <c:v>3603103.08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Summary!$L$42:$L$47</c15:f>
                <c15:dlblRangeCache>
                  <c:ptCount val="6"/>
                  <c:pt idx="0">
                    <c:v>59.2%</c:v>
                  </c:pt>
                  <c:pt idx="1">
                    <c:v>16.5%</c:v>
                  </c:pt>
                  <c:pt idx="2">
                    <c:v>12.3%</c:v>
                  </c:pt>
                  <c:pt idx="3">
                    <c:v>5.0%</c:v>
                  </c:pt>
                  <c:pt idx="4">
                    <c:v>0.3%</c:v>
                  </c:pt>
                  <c:pt idx="5">
                    <c:v>6.7%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1297-4978-9CA9-9F826C907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8962192"/>
        <c:axId val="1528955952"/>
      </c:barChart>
      <c:valAx>
        <c:axId val="1528955952"/>
        <c:scaling>
          <c:orientation val="minMax"/>
        </c:scaling>
        <c:delete val="0"/>
        <c:axPos val="t"/>
        <c:numFmt formatCode="_(&quot;$&quot;* #,##0_);_(&quot;$&quot;* \(#,##0\);_(&quot;$&quot;* &quot;-&quot;??_);_(@_)" sourceLinked="1"/>
        <c:majorTickMark val="out"/>
        <c:minorTickMark val="none"/>
        <c:tickLblPos val="high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8962192"/>
        <c:crosses val="autoZero"/>
        <c:crossBetween val="between"/>
      </c:valAx>
      <c:catAx>
        <c:axId val="1528962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8955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1"/>
                </a:solidFill>
              </a:rPr>
              <a:t>Revenues</a:t>
            </a:r>
            <a:r>
              <a:rPr lang="en-US" baseline="0"/>
              <a:t> Vs. </a:t>
            </a:r>
            <a:r>
              <a:rPr lang="en-US" b="1" baseline="0">
                <a:solidFill>
                  <a:schemeClr val="accent2"/>
                </a:solidFill>
              </a:rPr>
              <a:t>Expenditures</a:t>
            </a:r>
            <a:r>
              <a:rPr lang="en-US" baseline="0"/>
              <a:t>:  Trend</a:t>
            </a:r>
            <a:endParaRPr lang="en-US"/>
          </a:p>
        </c:rich>
      </c:tx>
      <c:layout>
        <c:manualLayout>
          <c:xMode val="edge"/>
          <c:yMode val="edge"/>
          <c:x val="2.1291052068783824E-2"/>
          <c:y val="1.9859521372490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Summary!$E$72</c:f>
              <c:strCache>
                <c:ptCount val="1"/>
                <c:pt idx="0">
                  <c:v>Total GF Revenues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Summary!$D$74:$D$85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Summary!$E$73:$E$85</c:f>
              <c:numCache>
                <c:formatCode>_("$"* #,##0_);_("$"* \(#,##0\);_("$"* "-"??_);_(@_)</c:formatCode>
                <c:ptCount val="12"/>
                <c:pt idx="0">
                  <c:v>49788665.469999999</c:v>
                </c:pt>
                <c:pt idx="1">
                  <c:v>52769508.880000003</c:v>
                </c:pt>
                <c:pt idx="2">
                  <c:v>52234511.990000002</c:v>
                </c:pt>
                <c:pt idx="3">
                  <c:v>53954236.259999998</c:v>
                </c:pt>
                <c:pt idx="4">
                  <c:v>55245981.609999999</c:v>
                </c:pt>
                <c:pt idx="5">
                  <c:v>55617242.880000003</c:v>
                </c:pt>
                <c:pt idx="6">
                  <c:v>55748171.960000001</c:v>
                </c:pt>
                <c:pt idx="7">
                  <c:v>57565739.090000004</c:v>
                </c:pt>
                <c:pt idx="8">
                  <c:v>61050149.130000003</c:v>
                </c:pt>
                <c:pt idx="9">
                  <c:v>60896226.43</c:v>
                </c:pt>
                <c:pt idx="10">
                  <c:v>62543007.979999997</c:v>
                </c:pt>
                <c:pt idx="11">
                  <c:v>54278972.710000001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4-4DD0-99A9-3CD54C94A24B}"/>
            </c:ext>
          </c:extLst>
        </c:ser>
        <c:ser>
          <c:idx val="2"/>
          <c:order val="1"/>
          <c:tx>
            <c:strRef>
              <c:f>Summary!$F$72</c:f>
              <c:strCache>
                <c:ptCount val="1"/>
                <c:pt idx="0">
                  <c:v>Total GF Expenditures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Summary!$D$74:$D$85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Summary!$F$73:$F$85</c:f>
              <c:numCache>
                <c:formatCode>_("$"* #,##0_);_("$"* \(#,##0\);_("$"* "-"??_);_(@_)</c:formatCode>
                <c:ptCount val="12"/>
                <c:pt idx="0">
                  <c:v>50665065.979999997</c:v>
                </c:pt>
                <c:pt idx="1">
                  <c:v>53120678.619999997</c:v>
                </c:pt>
                <c:pt idx="2">
                  <c:v>53839044.119999997</c:v>
                </c:pt>
                <c:pt idx="3">
                  <c:v>55317618.409999996</c:v>
                </c:pt>
                <c:pt idx="4">
                  <c:v>55779657.240000002</c:v>
                </c:pt>
                <c:pt idx="5">
                  <c:v>55560898.979999997</c:v>
                </c:pt>
                <c:pt idx="6">
                  <c:v>54764925.609999999</c:v>
                </c:pt>
                <c:pt idx="7">
                  <c:v>54551314.450000003</c:v>
                </c:pt>
                <c:pt idx="8">
                  <c:v>58888680.420000002</c:v>
                </c:pt>
                <c:pt idx="9">
                  <c:v>62782272.740000002</c:v>
                </c:pt>
                <c:pt idx="10">
                  <c:v>62758714.939999998</c:v>
                </c:pt>
                <c:pt idx="11">
                  <c:v>53938525.329999998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4-4DD0-99A9-3CD54C94A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6577567"/>
        <c:axId val="1210620223"/>
      </c:barChart>
      <c:catAx>
        <c:axId val="151657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0620223"/>
        <c:crosses val="autoZero"/>
        <c:auto val="1"/>
        <c:lblAlgn val="ctr"/>
        <c:lblOffset val="100"/>
        <c:noMultiLvlLbl val="0"/>
      </c:catAx>
      <c:valAx>
        <c:axId val="1210620223"/>
        <c:scaling>
          <c:orientation val="minMax"/>
        </c:scaling>
        <c:delete val="0"/>
        <c:axPos val="l"/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7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</xdr:colOff>
      <xdr:row>18</xdr:row>
      <xdr:rowOff>46353</xdr:rowOff>
    </xdr:from>
    <xdr:to>
      <xdr:col>6</xdr:col>
      <xdr:colOff>940435</xdr:colOff>
      <xdr:row>33</xdr:row>
      <xdr:rowOff>66260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971C12-6003-4176-B00E-636D51C54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50799</xdr:colOff>
      <xdr:row>18</xdr:row>
      <xdr:rowOff>68580</xdr:rowOff>
    </xdr:from>
    <xdr:to>
      <xdr:col>11</xdr:col>
      <xdr:colOff>1018540</xdr:colOff>
      <xdr:row>33</xdr:row>
      <xdr:rowOff>57979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A9A236-43A5-40F4-82D6-33A15B333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12065</xdr:colOff>
      <xdr:row>51</xdr:row>
      <xdr:rowOff>49529</xdr:rowOff>
    </xdr:from>
    <xdr:to>
      <xdr:col>7</xdr:col>
      <xdr:colOff>41413</xdr:colOff>
      <xdr:row>66</xdr:row>
      <xdr:rowOff>162477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DFA506-1F2F-4EA6-98E0-7C86FFA7F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74543</xdr:colOff>
      <xdr:row>51</xdr:row>
      <xdr:rowOff>66041</xdr:rowOff>
    </xdr:from>
    <xdr:to>
      <xdr:col>12</xdr:col>
      <xdr:colOff>11458</xdr:colOff>
      <xdr:row>66</xdr:row>
      <xdr:rowOff>173935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A66CFF3-FA7E-46AA-833D-0B9B409BD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57978</xdr:colOff>
      <xdr:row>70</xdr:row>
      <xdr:rowOff>67944</xdr:rowOff>
    </xdr:from>
    <xdr:to>
      <xdr:col>12</xdr:col>
      <xdr:colOff>635</xdr:colOff>
      <xdr:row>85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3DC2876-DAA8-413E-8404-2AEDB52EF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A1F2-C7DE-415F-8D19-9C3165E30EF4}">
  <dimension ref="A1:L89"/>
  <sheetViews>
    <sheetView showGridLines="0" tabSelected="1" topLeftCell="C1" zoomScale="85" zoomScaleNormal="85" workbookViewId="0">
      <selection activeCell="D75" sqref="D75"/>
    </sheetView>
  </sheetViews>
  <sheetFormatPr defaultRowHeight="15" x14ac:dyDescent="0.25"/>
  <cols>
    <col min="1" max="1" width="9.85546875" hidden="1" customWidth="1"/>
    <col min="2" max="2" width="3" hidden="1" customWidth="1"/>
    <col min="3" max="3" width="2.42578125" customWidth="1"/>
    <col min="4" max="4" width="5.85546875" customWidth="1"/>
    <col min="5" max="5" width="26.5703125" customWidth="1"/>
    <col min="6" max="6" width="21" customWidth="1"/>
    <col min="7" max="7" width="14.42578125" customWidth="1"/>
    <col min="8" max="8" width="1.42578125" customWidth="1"/>
    <col min="9" max="9" width="4.42578125" hidden="1" customWidth="1"/>
    <col min="10" max="10" width="21.85546875" customWidth="1"/>
    <col min="11" max="11" width="19.140625" customWidth="1"/>
    <col min="12" max="12" width="15.5703125" customWidth="1"/>
    <col min="13" max="13" width="8.85546875" customWidth="1"/>
  </cols>
  <sheetData>
    <row r="1" spans="1:12" ht="21" x14ac:dyDescent="0.35">
      <c r="E1" s="75" t="s">
        <v>45</v>
      </c>
      <c r="F1" s="75"/>
      <c r="G1" s="75"/>
      <c r="H1" s="75"/>
      <c r="I1" s="75"/>
      <c r="J1" s="75"/>
      <c r="K1" s="75"/>
      <c r="L1" s="75"/>
    </row>
    <row r="2" spans="1:12" ht="14.1" customHeight="1" thickBot="1" x14ac:dyDescent="0.3"/>
    <row r="3" spans="1:12" ht="19.5" thickBot="1" x14ac:dyDescent="0.35">
      <c r="A3">
        <f>VLOOKUP(E3,Notes!K3:L12,2,FALSE)</f>
        <v>9210</v>
      </c>
      <c r="E3" s="69" t="s">
        <v>56</v>
      </c>
      <c r="G3" s="8" t="s">
        <v>33</v>
      </c>
      <c r="H3" s="6"/>
      <c r="I3" s="7"/>
      <c r="J3" s="74">
        <v>2025</v>
      </c>
    </row>
    <row r="5" spans="1:12" x14ac:dyDescent="0.25">
      <c r="E5" s="76" t="s">
        <v>37</v>
      </c>
      <c r="F5" s="76"/>
      <c r="G5" s="76"/>
      <c r="H5" s="76"/>
      <c r="I5" s="76"/>
      <c r="J5" s="76"/>
      <c r="K5" s="76"/>
      <c r="L5" s="76"/>
    </row>
    <row r="6" spans="1:12" x14ac:dyDescent="0.25">
      <c r="A6">
        <f>$J$3</f>
        <v>2025</v>
      </c>
      <c r="E6" s="48" t="s">
        <v>34</v>
      </c>
      <c r="F6" s="79" t="s">
        <v>35</v>
      </c>
      <c r="G6" s="80"/>
      <c r="H6" s="18"/>
      <c r="J6" s="49" t="s">
        <v>34</v>
      </c>
      <c r="K6" s="81" t="str">
        <f>E3</f>
        <v>GRANT WOOD AEA</v>
      </c>
      <c r="L6" s="82"/>
    </row>
    <row r="7" spans="1:12" ht="15.75" thickBot="1" x14ac:dyDescent="0.3">
      <c r="E7" s="26"/>
      <c r="F7" s="20" t="s">
        <v>29</v>
      </c>
      <c r="G7" s="27" t="s">
        <v>31</v>
      </c>
      <c r="J7" s="26"/>
      <c r="K7" s="20" t="s">
        <v>29</v>
      </c>
      <c r="L7" s="27" t="s">
        <v>30</v>
      </c>
    </row>
    <row r="8" spans="1:12" ht="20.100000000000001" hidden="1" customHeight="1" x14ac:dyDescent="0.25">
      <c r="A8" t="str">
        <f>CONCATENATE($A$3,"_",$J$3)</f>
        <v>9210_2025</v>
      </c>
      <c r="B8">
        <f>Tot_Drop!G1</f>
        <v>5</v>
      </c>
      <c r="E8" s="28" t="s">
        <v>36</v>
      </c>
      <c r="F8" s="22">
        <f>VLOOKUP($A$6,GF_Rev_Exp,B8,FALSE)</f>
        <v>109896650.45</v>
      </c>
      <c r="G8" s="29"/>
      <c r="H8" s="3"/>
      <c r="I8" s="4">
        <f>Drop_GF_Exp_Rev!K1</f>
        <v>11</v>
      </c>
      <c r="J8" s="30" t="str">
        <f>E8</f>
        <v>total local (don't show)</v>
      </c>
      <c r="K8" s="24">
        <f>VLOOKUP($A8,Drop_GF_Exp_Rev!$A:$W,Summary!I8,FALSE)</f>
        <v>18206570.719999999</v>
      </c>
      <c r="L8" s="31"/>
    </row>
    <row r="9" spans="1:12" ht="15.75" thickTop="1" x14ac:dyDescent="0.25">
      <c r="A9" t="str">
        <f>CONCATENATE($A$3,"_",$J$3)</f>
        <v>9210_2025</v>
      </c>
      <c r="B9">
        <f>B8-1</f>
        <v>4</v>
      </c>
      <c r="E9" s="32" t="s">
        <v>22</v>
      </c>
      <c r="F9" s="33">
        <f>VLOOKUP($A$6,GF_Rev_Exp,B9,FALSE)</f>
        <v>68582824</v>
      </c>
      <c r="G9" s="34">
        <f>F9/F$15</f>
        <v>0.18178018870633517</v>
      </c>
      <c r="H9" s="3"/>
      <c r="I9" s="4">
        <f>Drop_GF_Exp_Rev!J1</f>
        <v>10</v>
      </c>
      <c r="J9" s="32" t="str">
        <f>E9</f>
        <v>Property Taxes</v>
      </c>
      <c r="K9" s="42">
        <f>VLOOKUP($A9,Drop_GF_Exp_Rev!$A:$W,Summary!I9,FALSE)</f>
        <v>9605919</v>
      </c>
      <c r="L9" s="43">
        <f>K9/K$15</f>
        <v>0.17697311722022088</v>
      </c>
    </row>
    <row r="10" spans="1:12" x14ac:dyDescent="0.25">
      <c r="E10" s="35" t="s">
        <v>32</v>
      </c>
      <c r="F10" s="36">
        <f>F8-F9</f>
        <v>41313826.450000003</v>
      </c>
      <c r="G10" s="37">
        <f t="shared" ref="G10:G15" si="0">F10/F$15</f>
        <v>0.10950314860557188</v>
      </c>
      <c r="H10" s="3"/>
      <c r="I10" s="4"/>
      <c r="J10" s="35" t="str">
        <f t="shared" ref="J10:J16" si="1">E10</f>
        <v>Local (not Prop. Tax)</v>
      </c>
      <c r="K10" s="36">
        <f>K8-K9</f>
        <v>8600651.7199999988</v>
      </c>
      <c r="L10" s="44">
        <f t="shared" ref="L10:L15" si="2">K10/K$15</f>
        <v>0.15845273575738605</v>
      </c>
    </row>
    <row r="11" spans="1:12" x14ac:dyDescent="0.25">
      <c r="A11" t="str">
        <f>CONCATENATE($A$3,"_",$J$3)</f>
        <v>9210_2025</v>
      </c>
      <c r="B11">
        <v>6</v>
      </c>
      <c r="E11" s="35" t="s">
        <v>23</v>
      </c>
      <c r="F11" s="38">
        <f>VLOOKUP($A$6,GF_Rev_Exp,B11,FALSE)</f>
        <v>13175</v>
      </c>
      <c r="G11" s="37">
        <f t="shared" si="0"/>
        <v>3.4920609075618782E-5</v>
      </c>
      <c r="H11" s="3"/>
      <c r="I11" s="4">
        <f>Drop_GF_Exp_Rev!L1</f>
        <v>12</v>
      </c>
      <c r="J11" s="35" t="str">
        <f t="shared" si="1"/>
        <v>Inter-Agency</v>
      </c>
      <c r="K11" s="45">
        <f>VLOOKUP($A11,Drop_GF_Exp_Rev!$A:$W,Summary!I11,FALSE)</f>
        <v>0</v>
      </c>
      <c r="L11" s="44">
        <f t="shared" si="2"/>
        <v>0</v>
      </c>
    </row>
    <row r="12" spans="1:12" x14ac:dyDescent="0.25">
      <c r="A12" t="str">
        <f>CONCATENATE($A$3,"_",$J$3)</f>
        <v>9210_2025</v>
      </c>
      <c r="B12">
        <f>B11+1</f>
        <v>7</v>
      </c>
      <c r="E12" s="35" t="s">
        <v>24</v>
      </c>
      <c r="F12" s="38">
        <f>VLOOKUP($A$6,GF_Rev_Exp,B12,FALSE)</f>
        <v>140154091.15000001</v>
      </c>
      <c r="G12" s="37">
        <f t="shared" si="0"/>
        <v>0.37148130758237513</v>
      </c>
      <c r="H12" s="3"/>
      <c r="I12" s="4">
        <f>Drop_GF_Exp_Rev!M1</f>
        <v>13</v>
      </c>
      <c r="J12" s="35" t="str">
        <f t="shared" si="1"/>
        <v>State</v>
      </c>
      <c r="K12" s="45">
        <f>VLOOKUP($A12,Drop_GF_Exp_Rev!$A:$W,Summary!I12,FALSE)</f>
        <v>19820450.43</v>
      </c>
      <c r="L12" s="44">
        <f t="shared" si="2"/>
        <v>0.36515890851317478</v>
      </c>
    </row>
    <row r="13" spans="1:12" x14ac:dyDescent="0.25">
      <c r="A13" t="str">
        <f>CONCATENATE($A$3,"_",$J$3)</f>
        <v>9210_2025</v>
      </c>
      <c r="B13">
        <f>1+B12</f>
        <v>8</v>
      </c>
      <c r="E13" s="35" t="s">
        <v>27</v>
      </c>
      <c r="F13" s="38">
        <f>VLOOKUP($A$6,GF_Rev_Exp,B13,FALSE)</f>
        <v>125819542.51000001</v>
      </c>
      <c r="G13" s="37">
        <f t="shared" si="0"/>
        <v>0.33348729093471802</v>
      </c>
      <c r="H13" s="3"/>
      <c r="I13" s="4">
        <f>Drop_GF_Exp_Rev!N1</f>
        <v>14</v>
      </c>
      <c r="J13" s="35" t="str">
        <f t="shared" si="1"/>
        <v>Federal</v>
      </c>
      <c r="K13" s="45">
        <f>VLOOKUP($A13,Drop_GF_Exp_Rev!$A:$W,Summary!I13,FALSE)</f>
        <v>16251951.560000001</v>
      </c>
      <c r="L13" s="44">
        <f t="shared" si="2"/>
        <v>0.29941523850921831</v>
      </c>
    </row>
    <row r="14" spans="1:12" x14ac:dyDescent="0.25">
      <c r="A14" t="str">
        <f>CONCATENATE($A$3,"_",$J$3)</f>
        <v>9210_2025</v>
      </c>
      <c r="B14">
        <f t="shared" ref="B14:B16" si="3">1+B13</f>
        <v>9</v>
      </c>
      <c r="E14" s="35" t="s">
        <v>25</v>
      </c>
      <c r="F14" s="38">
        <f>VLOOKUP($A$6,GF_Rev_Exp,B14,FALSE)</f>
        <v>1400911.03</v>
      </c>
      <c r="G14" s="37">
        <f t="shared" si="0"/>
        <v>3.7131435619242852E-3</v>
      </c>
      <c r="H14" s="3"/>
      <c r="I14" s="4">
        <f>Drop_GF_Exp_Rev!O1</f>
        <v>15</v>
      </c>
      <c r="J14" s="35" t="str">
        <f t="shared" si="1"/>
        <v>Other</v>
      </c>
      <c r="K14" s="45">
        <f>VLOOKUP($A14,Drop_GF_Exp_Rev!$A:$W,Summary!I14,FALSE)</f>
        <v>0</v>
      </c>
      <c r="L14" s="44">
        <f t="shared" si="2"/>
        <v>0</v>
      </c>
    </row>
    <row r="15" spans="1:12" ht="15.75" thickBot="1" x14ac:dyDescent="0.3">
      <c r="A15" t="str">
        <f>CONCATENATE($A$3,"_",$J$3)</f>
        <v>9210_2025</v>
      </c>
      <c r="B15">
        <f t="shared" si="3"/>
        <v>10</v>
      </c>
      <c r="E15" s="39" t="s">
        <v>26</v>
      </c>
      <c r="F15" s="40">
        <f>VLOOKUP($A$6,GF_Rev_Exp,B15,FALSE)</f>
        <v>377284370.13999999</v>
      </c>
      <c r="G15" s="41">
        <f t="shared" si="0"/>
        <v>1</v>
      </c>
      <c r="H15" s="3"/>
      <c r="I15" s="4">
        <f>Drop_GF_Exp_Rev!P1</f>
        <v>16</v>
      </c>
      <c r="J15" s="39" t="str">
        <f t="shared" si="1"/>
        <v>Total</v>
      </c>
      <c r="K15" s="46">
        <f>VLOOKUP($A15,Drop_GF_Exp_Rev!$A:$W,Summary!I15,FALSE)</f>
        <v>54278972.710000001</v>
      </c>
      <c r="L15" s="47">
        <f t="shared" si="2"/>
        <v>1</v>
      </c>
    </row>
    <row r="16" spans="1:12" hidden="1" x14ac:dyDescent="0.25">
      <c r="B16">
        <f t="shared" si="3"/>
        <v>11</v>
      </c>
      <c r="E16" s="25" t="s">
        <v>28</v>
      </c>
      <c r="F16" s="5">
        <f>F9+F10+F11+F12+F13+F14-F15</f>
        <v>0</v>
      </c>
      <c r="J16" s="3" t="str">
        <f t="shared" si="1"/>
        <v>Check</v>
      </c>
      <c r="K16" s="5">
        <f>K9+K10+K11+K12+K13+K14-K15</f>
        <v>0</v>
      </c>
    </row>
    <row r="17" spans="5:12" ht="6" customHeight="1" thickTop="1" x14ac:dyDescent="0.25">
      <c r="E17" s="25"/>
      <c r="F17" s="5"/>
      <c r="J17" s="3"/>
      <c r="K17" s="5"/>
    </row>
    <row r="18" spans="5:12" x14ac:dyDescent="0.25">
      <c r="E18" s="83" t="str">
        <f>F6</f>
        <v>All Area Education Agencies</v>
      </c>
      <c r="F18" s="83"/>
      <c r="G18" s="83"/>
      <c r="J18" s="84" t="str">
        <f>K6</f>
        <v>GRANT WOOD AEA</v>
      </c>
      <c r="K18" s="84"/>
      <c r="L18" s="84"/>
    </row>
    <row r="34" spans="1:12" ht="8.1" customHeight="1" x14ac:dyDescent="0.25"/>
    <row r="35" spans="1:12" s="51" customFormat="1" ht="15.75" thickBot="1" x14ac:dyDescent="0.3">
      <c r="E35" s="56"/>
      <c r="F35" s="56"/>
      <c r="G35" s="56"/>
      <c r="H35" s="56"/>
      <c r="I35" s="56"/>
      <c r="J35" s="56"/>
      <c r="K35" s="56"/>
      <c r="L35" s="56"/>
    </row>
    <row r="36" spans="1:12" ht="9.6" customHeight="1" x14ac:dyDescent="0.3">
      <c r="E36" s="8"/>
      <c r="F36" s="8"/>
      <c r="G36" s="8"/>
      <c r="H36" s="6"/>
      <c r="I36" s="7"/>
      <c r="J36" s="9"/>
      <c r="K36" s="8"/>
      <c r="L36" s="8"/>
    </row>
    <row r="37" spans="1:12" ht="18.75" x14ac:dyDescent="0.3">
      <c r="E37" s="8"/>
      <c r="F37" s="8"/>
      <c r="G37" s="8" t="s">
        <v>33</v>
      </c>
      <c r="H37" s="6"/>
      <c r="I37" s="7"/>
      <c r="J37" s="9">
        <f>J3</f>
        <v>2025</v>
      </c>
      <c r="K37" s="8"/>
      <c r="L37" s="8"/>
    </row>
    <row r="38" spans="1:12" ht="8.4499999999999993" customHeight="1" x14ac:dyDescent="0.25"/>
    <row r="39" spans="1:12" x14ac:dyDescent="0.25">
      <c r="E39" s="76" t="s">
        <v>38</v>
      </c>
      <c r="F39" s="76"/>
      <c r="G39" s="76"/>
      <c r="H39" s="76"/>
      <c r="I39" s="76"/>
      <c r="J39" s="76"/>
      <c r="K39" s="76"/>
      <c r="L39" s="76"/>
    </row>
    <row r="40" spans="1:12" x14ac:dyDescent="0.25">
      <c r="A40">
        <f>$J$3</f>
        <v>2025</v>
      </c>
      <c r="E40" s="55" t="s">
        <v>44</v>
      </c>
      <c r="F40" s="85" t="s">
        <v>35</v>
      </c>
      <c r="G40" s="85"/>
      <c r="H40" s="53"/>
      <c r="J40" s="68" t="str">
        <f>E40</f>
        <v>Expenditure Totals:</v>
      </c>
      <c r="K40" s="86" t="str">
        <f>J18</f>
        <v>GRANT WOOD AEA</v>
      </c>
      <c r="L40" s="86"/>
    </row>
    <row r="41" spans="1:12" x14ac:dyDescent="0.25">
      <c r="E41" s="19"/>
      <c r="F41" s="20" t="s">
        <v>29</v>
      </c>
      <c r="G41" s="20" t="s">
        <v>31</v>
      </c>
      <c r="H41" s="52"/>
      <c r="I41" s="52"/>
      <c r="J41" s="19"/>
      <c r="K41" s="20" t="s">
        <v>29</v>
      </c>
      <c r="L41" s="20" t="s">
        <v>30</v>
      </c>
    </row>
    <row r="42" spans="1:12" x14ac:dyDescent="0.25">
      <c r="A42" t="str">
        <f t="shared" ref="A42:A48" si="4">CONCATENATE($A$3,"_",$J$3)</f>
        <v>9210_2025</v>
      </c>
      <c r="B42">
        <f>Tot_Drop!M1</f>
        <v>11</v>
      </c>
      <c r="E42" s="21" t="s">
        <v>39</v>
      </c>
      <c r="F42" s="22">
        <f t="shared" ref="F42:F48" si="5">VLOOKUP($A$6,GF_Rev_Exp,B42,FALSE)</f>
        <v>221607574.62</v>
      </c>
      <c r="G42" s="23">
        <f>F42/F$48</f>
        <v>0.59313102541878748</v>
      </c>
      <c r="H42" s="23"/>
      <c r="I42" s="54">
        <f>Drop_GF_Exp_Rev!Q1</f>
        <v>17</v>
      </c>
      <c r="J42" s="21" t="str">
        <f>E42</f>
        <v>Salaries</v>
      </c>
      <c r="K42" s="22">
        <f>VLOOKUP($A42,Drop_GF_Exp_Rev!$A:$W,Summary!I42,FALSE)</f>
        <v>31955037.34</v>
      </c>
      <c r="L42" s="23">
        <f>K42/K$48</f>
        <v>0.59243438978905438</v>
      </c>
    </row>
    <row r="43" spans="1:12" x14ac:dyDescent="0.25">
      <c r="A43" t="str">
        <f t="shared" si="4"/>
        <v>9210_2025</v>
      </c>
      <c r="B43">
        <f>B42+1</f>
        <v>12</v>
      </c>
      <c r="E43" s="21" t="s">
        <v>40</v>
      </c>
      <c r="F43" s="22">
        <f t="shared" si="5"/>
        <v>69094340.049999997</v>
      </c>
      <c r="G43" s="23">
        <f t="shared" ref="G43:G48" si="6">F43/F$48</f>
        <v>0.18493048730290232</v>
      </c>
      <c r="H43" s="23"/>
      <c r="I43" s="54">
        <f>18</f>
        <v>18</v>
      </c>
      <c r="J43" s="21" t="str">
        <f t="shared" ref="J43:J49" si="7">E43</f>
        <v>Benefits</v>
      </c>
      <c r="K43" s="22">
        <f>VLOOKUP($A43,Drop_GF_Exp_Rev!$A:$W,Summary!I43,FALSE)</f>
        <v>8904356.1799999997</v>
      </c>
      <c r="L43" s="23">
        <f t="shared" ref="L43:L48" si="8">K43/K$48</f>
        <v>0.16508341905015889</v>
      </c>
    </row>
    <row r="44" spans="1:12" x14ac:dyDescent="0.25">
      <c r="A44" t="str">
        <f t="shared" si="4"/>
        <v>9210_2025</v>
      </c>
      <c r="B44">
        <f t="shared" ref="B44:B48" si="9">B43+1</f>
        <v>13</v>
      </c>
      <c r="E44" s="21" t="s">
        <v>41</v>
      </c>
      <c r="F44" s="22">
        <f t="shared" si="5"/>
        <v>46595621.299999997</v>
      </c>
      <c r="G44" s="23">
        <f t="shared" si="6"/>
        <v>0.12471283388704275</v>
      </c>
      <c r="H44" s="23"/>
      <c r="I44" s="54">
        <v>19</v>
      </c>
      <c r="J44" s="21" t="str">
        <f t="shared" si="7"/>
        <v>Purchased Services</v>
      </c>
      <c r="K44" s="22">
        <f>VLOOKUP($A44,Drop_GF_Exp_Rev!$A:$W,Summary!I44,FALSE)</f>
        <v>6654178.9500000002</v>
      </c>
      <c r="L44" s="23">
        <f t="shared" si="8"/>
        <v>0.12336597838537905</v>
      </c>
    </row>
    <row r="45" spans="1:12" x14ac:dyDescent="0.25">
      <c r="A45" t="str">
        <f t="shared" si="4"/>
        <v>9210_2025</v>
      </c>
      <c r="B45">
        <f t="shared" si="9"/>
        <v>14</v>
      </c>
      <c r="E45" s="21" t="s">
        <v>42</v>
      </c>
      <c r="F45" s="22">
        <f t="shared" si="5"/>
        <v>9458376.9399999995</v>
      </c>
      <c r="G45" s="23">
        <f t="shared" si="6"/>
        <v>2.5315275539833947E-2</v>
      </c>
      <c r="H45" s="23"/>
      <c r="I45" s="54">
        <v>20</v>
      </c>
      <c r="J45" s="21" t="str">
        <f t="shared" si="7"/>
        <v>Supplies</v>
      </c>
      <c r="K45" s="22">
        <f>VLOOKUP($A45,Drop_GF_Exp_Rev!$A:$W,Summary!I45,FALSE)</f>
        <v>2685242.65</v>
      </c>
      <c r="L45" s="23">
        <f t="shared" si="8"/>
        <v>4.9783390138523093E-2</v>
      </c>
    </row>
    <row r="46" spans="1:12" x14ac:dyDescent="0.25">
      <c r="A46" t="str">
        <f t="shared" si="4"/>
        <v>9210_2025</v>
      </c>
      <c r="B46">
        <f t="shared" si="9"/>
        <v>15</v>
      </c>
      <c r="E46" s="21" t="s">
        <v>43</v>
      </c>
      <c r="F46" s="22">
        <f t="shared" si="5"/>
        <v>1383526.57</v>
      </c>
      <c r="G46" s="23">
        <f t="shared" si="6"/>
        <v>3.7029985755919095E-3</v>
      </c>
      <c r="H46" s="23"/>
      <c r="I46" s="54">
        <v>21</v>
      </c>
      <c r="J46" s="21" t="str">
        <f t="shared" si="7"/>
        <v xml:space="preserve">Property </v>
      </c>
      <c r="K46" s="22">
        <f>VLOOKUP($A46,Drop_GF_Exp_Rev!$A:$W,Summary!I46,FALSE)</f>
        <v>136607.13</v>
      </c>
      <c r="L46" s="23">
        <f t="shared" si="8"/>
        <v>2.5326448797816994E-3</v>
      </c>
    </row>
    <row r="47" spans="1:12" x14ac:dyDescent="0.25">
      <c r="A47" t="str">
        <f t="shared" si="4"/>
        <v>9210_2025</v>
      </c>
      <c r="B47">
        <f t="shared" si="9"/>
        <v>16</v>
      </c>
      <c r="E47" s="21" t="s">
        <v>25</v>
      </c>
      <c r="F47" s="22">
        <f t="shared" si="5"/>
        <v>25483866.539999999</v>
      </c>
      <c r="G47" s="23">
        <f t="shared" si="6"/>
        <v>6.8207379275841681E-2</v>
      </c>
      <c r="H47" s="23"/>
      <c r="I47" s="54">
        <v>22</v>
      </c>
      <c r="J47" s="21" t="str">
        <f t="shared" si="7"/>
        <v>Other</v>
      </c>
      <c r="K47" s="22">
        <f>VLOOKUP($A47,Drop_GF_Exp_Rev!$A:$W,Summary!I47,FALSE)</f>
        <v>3603103.08</v>
      </c>
      <c r="L47" s="23">
        <f t="shared" si="8"/>
        <v>6.6800177757102952E-2</v>
      </c>
    </row>
    <row r="48" spans="1:12" x14ac:dyDescent="0.25">
      <c r="A48" t="str">
        <f t="shared" si="4"/>
        <v>9210_2025</v>
      </c>
      <c r="B48">
        <f t="shared" si="9"/>
        <v>17</v>
      </c>
      <c r="E48" s="21" t="s">
        <v>26</v>
      </c>
      <c r="F48" s="22">
        <f t="shared" si="5"/>
        <v>373623306.01999998</v>
      </c>
      <c r="G48" s="23">
        <f t="shared" si="6"/>
        <v>1</v>
      </c>
      <c r="H48" s="23"/>
      <c r="I48" s="54">
        <v>23</v>
      </c>
      <c r="J48" s="21" t="str">
        <f t="shared" si="7"/>
        <v>Total</v>
      </c>
      <c r="K48" s="22">
        <f>VLOOKUP($A48,Drop_GF_Exp_Rev!$A:$W,Summary!I48,FALSE)</f>
        <v>53938525.329999998</v>
      </c>
      <c r="L48" s="23">
        <f t="shared" si="8"/>
        <v>1</v>
      </c>
    </row>
    <row r="49" spans="5:12" hidden="1" x14ac:dyDescent="0.25">
      <c r="E49" s="25" t="s">
        <v>28</v>
      </c>
      <c r="F49" s="5">
        <f>F42+F43+F44+F45+F46+F47-F48</f>
        <v>0</v>
      </c>
      <c r="J49" s="3" t="str">
        <f t="shared" si="7"/>
        <v>Check</v>
      </c>
      <c r="K49" s="5">
        <f>K42+K43+K44+K45+K46+K47-K48</f>
        <v>0</v>
      </c>
    </row>
    <row r="50" spans="5:12" ht="5.0999999999999996" customHeight="1" x14ac:dyDescent="0.25">
      <c r="E50" s="25"/>
      <c r="F50" s="5"/>
      <c r="J50" s="3"/>
      <c r="K50" s="5"/>
    </row>
    <row r="51" spans="5:12" x14ac:dyDescent="0.25">
      <c r="E51" s="87" t="str">
        <f>F40</f>
        <v>All Area Education Agencies</v>
      </c>
      <c r="F51" s="87"/>
      <c r="G51" s="87"/>
      <c r="J51" s="77" t="str">
        <f>K40</f>
        <v>GRANT WOOD AEA</v>
      </c>
      <c r="K51" s="77"/>
      <c r="L51" s="77"/>
    </row>
    <row r="68" spans="1:12" x14ac:dyDescent="0.25">
      <c r="D68" s="51"/>
      <c r="E68" s="51"/>
      <c r="F68" s="51"/>
      <c r="G68" s="51"/>
      <c r="H68" s="51"/>
      <c r="I68" s="51"/>
      <c r="J68" s="51"/>
      <c r="K68" s="51"/>
      <c r="L68" s="51"/>
    </row>
    <row r="69" spans="1:12" ht="6" customHeight="1" x14ac:dyDescent="0.25"/>
    <row r="70" spans="1:12" x14ac:dyDescent="0.25">
      <c r="D70" s="77" t="s">
        <v>52</v>
      </c>
      <c r="E70" s="77"/>
      <c r="F70" s="77"/>
      <c r="G70" s="78"/>
      <c r="H70" s="67"/>
      <c r="I70" s="67"/>
      <c r="J70" s="77" t="str">
        <f>J51</f>
        <v>GRANT WOOD AEA</v>
      </c>
      <c r="K70" s="77"/>
      <c r="L70" s="77"/>
    </row>
    <row r="71" spans="1:12" ht="7.35" customHeight="1" x14ac:dyDescent="0.25"/>
    <row r="72" spans="1:12" ht="15.75" thickBot="1" x14ac:dyDescent="0.3">
      <c r="D72" s="19" t="s">
        <v>33</v>
      </c>
      <c r="E72" s="20" t="s">
        <v>49</v>
      </c>
      <c r="F72" s="20" t="s">
        <v>50</v>
      </c>
      <c r="G72" s="20" t="s">
        <v>51</v>
      </c>
    </row>
    <row r="73" spans="1:12" ht="15.75" hidden="1" thickBot="1" x14ac:dyDescent="0.3">
      <c r="D73" s="57"/>
      <c r="E73" s="50">
        <f>Drop_GF_Exp_Rev!P1</f>
        <v>16</v>
      </c>
      <c r="F73" s="50">
        <f>Drop_GF_Exp_Rev!W1</f>
        <v>23</v>
      </c>
      <c r="G73" s="50"/>
    </row>
    <row r="74" spans="1:12" ht="15.75" thickTop="1" x14ac:dyDescent="0.25">
      <c r="A74" t="str">
        <f>CONCATENATE($A$3,"_",D74)</f>
        <v>9210_2014</v>
      </c>
      <c r="D74" s="58">
        <v>2014</v>
      </c>
      <c r="E74" s="61">
        <f>VLOOKUP($A74,Drop_GF_Exp_Rev!$A:$W,Summary!E$73,FALSE)</f>
        <v>49788665.469999999</v>
      </c>
      <c r="F74" s="61">
        <f>VLOOKUP($A74,Drop_GF_Exp_Rev!$A:$W,Summary!F$73,FALSE)</f>
        <v>50665065.979999997</v>
      </c>
      <c r="G74" s="62">
        <f>E74-F74</f>
        <v>-876400.50999999791</v>
      </c>
    </row>
    <row r="75" spans="1:12" x14ac:dyDescent="0.25">
      <c r="A75" t="str">
        <f t="shared" ref="A75:A82" si="10">CONCATENATE($A$3,"_",D75)</f>
        <v>9210_2015</v>
      </c>
      <c r="D75" s="59">
        <f>D74+1</f>
        <v>2015</v>
      </c>
      <c r="E75" s="63">
        <f>VLOOKUP($A75,Drop_GF_Exp_Rev!$A:$W,Summary!E$73,FALSE)</f>
        <v>52769508.880000003</v>
      </c>
      <c r="F75" s="63">
        <f>VLOOKUP($A75,Drop_GF_Exp_Rev!$A:$W,Summary!F$73,FALSE)</f>
        <v>53120678.619999997</v>
      </c>
      <c r="G75" s="64">
        <f t="shared" ref="G75:G81" si="11">E75-F75</f>
        <v>-351169.73999999464</v>
      </c>
    </row>
    <row r="76" spans="1:12" x14ac:dyDescent="0.25">
      <c r="A76" t="str">
        <f t="shared" si="10"/>
        <v>9210_2016</v>
      </c>
      <c r="D76" s="59">
        <f t="shared" ref="D76:D85" si="12">D75+1</f>
        <v>2016</v>
      </c>
      <c r="E76" s="63">
        <f>VLOOKUP($A76,Drop_GF_Exp_Rev!$A:$W,Summary!E$73,FALSE)</f>
        <v>52234511.990000002</v>
      </c>
      <c r="F76" s="63">
        <f>VLOOKUP($A76,Drop_GF_Exp_Rev!$A:$W,Summary!F$73,FALSE)</f>
        <v>53839044.119999997</v>
      </c>
      <c r="G76" s="64">
        <f t="shared" si="11"/>
        <v>-1604532.1299999952</v>
      </c>
    </row>
    <row r="77" spans="1:12" x14ac:dyDescent="0.25">
      <c r="A77" t="str">
        <f t="shared" si="10"/>
        <v>9210_2017</v>
      </c>
      <c r="D77" s="59">
        <f t="shared" si="12"/>
        <v>2017</v>
      </c>
      <c r="E77" s="63">
        <f>VLOOKUP($A77,Drop_GF_Exp_Rev!$A:$W,Summary!E$73,FALSE)</f>
        <v>53954236.259999998</v>
      </c>
      <c r="F77" s="63">
        <f>VLOOKUP($A77,Drop_GF_Exp_Rev!$A:$W,Summary!F$73,FALSE)</f>
        <v>55317618.409999996</v>
      </c>
      <c r="G77" s="64">
        <f t="shared" si="11"/>
        <v>-1363382.1499999985</v>
      </c>
    </row>
    <row r="78" spans="1:12" x14ac:dyDescent="0.25">
      <c r="A78" t="str">
        <f t="shared" si="10"/>
        <v>9210_2018</v>
      </c>
      <c r="D78" s="59">
        <f t="shared" si="12"/>
        <v>2018</v>
      </c>
      <c r="E78" s="63">
        <f>VLOOKUP($A78,Drop_GF_Exp_Rev!$A:$W,Summary!E$73,FALSE)</f>
        <v>55245981.609999999</v>
      </c>
      <c r="F78" s="63">
        <f>VLOOKUP($A78,Drop_GF_Exp_Rev!$A:$W,Summary!F$73,FALSE)</f>
        <v>55779657.240000002</v>
      </c>
      <c r="G78" s="64">
        <f t="shared" si="11"/>
        <v>-533675.63000000268</v>
      </c>
    </row>
    <row r="79" spans="1:12" x14ac:dyDescent="0.25">
      <c r="A79" t="str">
        <f t="shared" si="10"/>
        <v>9210_2019</v>
      </c>
      <c r="D79" s="59">
        <f t="shared" si="12"/>
        <v>2019</v>
      </c>
      <c r="E79" s="63">
        <f>VLOOKUP($A79,Drop_GF_Exp_Rev!$A:$W,Summary!E$73,FALSE)</f>
        <v>55617242.880000003</v>
      </c>
      <c r="F79" s="63">
        <f>VLOOKUP($A79,Drop_GF_Exp_Rev!$A:$W,Summary!F$73,FALSE)</f>
        <v>55560898.979999997</v>
      </c>
      <c r="G79" s="64">
        <f t="shared" si="11"/>
        <v>56343.90000000596</v>
      </c>
    </row>
    <row r="80" spans="1:12" x14ac:dyDescent="0.25">
      <c r="A80" t="str">
        <f t="shared" si="10"/>
        <v>9210_2020</v>
      </c>
      <c r="D80" s="59">
        <f t="shared" si="12"/>
        <v>2020</v>
      </c>
      <c r="E80" s="63">
        <f>VLOOKUP($A80,Drop_GF_Exp_Rev!$A:$W,Summary!E$73,FALSE)</f>
        <v>55748171.960000001</v>
      </c>
      <c r="F80" s="63">
        <f>VLOOKUP($A80,Drop_GF_Exp_Rev!$A:$W,Summary!F$73,FALSE)</f>
        <v>54764925.609999999</v>
      </c>
      <c r="G80" s="64">
        <f t="shared" si="11"/>
        <v>983246.35000000149</v>
      </c>
    </row>
    <row r="81" spans="1:7" x14ac:dyDescent="0.25">
      <c r="A81" t="str">
        <f t="shared" si="10"/>
        <v>9210_2021</v>
      </c>
      <c r="D81" s="59">
        <f t="shared" si="12"/>
        <v>2021</v>
      </c>
      <c r="E81" s="63">
        <f>VLOOKUP($A81,Drop_GF_Exp_Rev!$A:$W,Summary!E$73,FALSE)</f>
        <v>57565739.090000004</v>
      </c>
      <c r="F81" s="63">
        <f>VLOOKUP($A81,Drop_GF_Exp_Rev!$A:$W,Summary!F$73,FALSE)</f>
        <v>54551314.450000003</v>
      </c>
      <c r="G81" s="64">
        <f t="shared" si="11"/>
        <v>3014424.6400000006</v>
      </c>
    </row>
    <row r="82" spans="1:7" x14ac:dyDescent="0.25">
      <c r="A82" t="str">
        <f t="shared" si="10"/>
        <v>9210_2022</v>
      </c>
      <c r="D82" s="59">
        <f t="shared" si="12"/>
        <v>2022</v>
      </c>
      <c r="E82" s="63">
        <f>VLOOKUP($A82,Drop_GF_Exp_Rev!$A:$W,Summary!E$73,FALSE)</f>
        <v>61050149.130000003</v>
      </c>
      <c r="F82" s="63">
        <f>VLOOKUP($A82,Drop_GF_Exp_Rev!$A:$W,Summary!F$73,FALSE)</f>
        <v>58888680.420000002</v>
      </c>
      <c r="G82" s="64">
        <f t="shared" ref="G82" si="13">E82-F82</f>
        <v>2161468.7100000009</v>
      </c>
    </row>
    <row r="83" spans="1:7" x14ac:dyDescent="0.25">
      <c r="A83" t="str">
        <f t="shared" ref="A83" si="14">CONCATENATE($A$3,"_",D83)</f>
        <v>9210_2023</v>
      </c>
      <c r="D83" s="59">
        <f t="shared" si="12"/>
        <v>2023</v>
      </c>
      <c r="E83" s="63">
        <f>VLOOKUP($A83,Drop_GF_Exp_Rev!$A:$W,Summary!E$73,FALSE)</f>
        <v>60896226.43</v>
      </c>
      <c r="F83" s="63">
        <f>VLOOKUP($A83,Drop_GF_Exp_Rev!$A:$W,Summary!F$73,FALSE)</f>
        <v>62782272.740000002</v>
      </c>
      <c r="G83" s="64">
        <f t="shared" ref="G83" si="15">E83-F83</f>
        <v>-1886046.3100000024</v>
      </c>
    </row>
    <row r="84" spans="1:7" x14ac:dyDescent="0.25">
      <c r="A84" t="str">
        <f t="shared" ref="A84:A85" si="16">CONCATENATE($A$3,"_",D84)</f>
        <v>9210_2024</v>
      </c>
      <c r="D84" s="59">
        <f t="shared" si="12"/>
        <v>2024</v>
      </c>
      <c r="E84" s="63">
        <f>VLOOKUP($A84,Drop_GF_Exp_Rev!$A:$W,Summary!E$73,FALSE)</f>
        <v>62543007.979999997</v>
      </c>
      <c r="F84" s="63">
        <f>VLOOKUP($A84,Drop_GF_Exp_Rev!$A:$W,Summary!F$73,FALSE)</f>
        <v>62758714.939999998</v>
      </c>
      <c r="G84" s="64">
        <f t="shared" ref="G84:G85" si="17">E84-F84</f>
        <v>-215706.96000000089</v>
      </c>
    </row>
    <row r="85" spans="1:7" ht="15.75" thickBot="1" x14ac:dyDescent="0.3">
      <c r="A85" t="str">
        <f t="shared" si="16"/>
        <v>9210_2025</v>
      </c>
      <c r="D85" s="60">
        <f t="shared" si="12"/>
        <v>2025</v>
      </c>
      <c r="E85" s="65">
        <f>VLOOKUP($A85,Drop_GF_Exp_Rev!$A:$W,Summary!E$73,FALSE)</f>
        <v>54278972.710000001</v>
      </c>
      <c r="F85" s="65">
        <f>VLOOKUP($A85,Drop_GF_Exp_Rev!$A:$W,Summary!F$73,FALSE)</f>
        <v>53938525.329999998</v>
      </c>
      <c r="G85" s="66">
        <f t="shared" si="17"/>
        <v>340447.38000000268</v>
      </c>
    </row>
    <row r="86" spans="1:7" ht="10.7" customHeight="1" thickTop="1" x14ac:dyDescent="0.25">
      <c r="D86" s="12"/>
      <c r="E86" s="13"/>
      <c r="F86" s="13"/>
      <c r="G86" s="5"/>
    </row>
    <row r="87" spans="1:7" x14ac:dyDescent="0.25">
      <c r="D87" s="10" t="s">
        <v>46</v>
      </c>
    </row>
    <row r="88" spans="1:7" x14ac:dyDescent="0.25">
      <c r="D88" s="10" t="s">
        <v>47</v>
      </c>
    </row>
    <row r="89" spans="1:7" x14ac:dyDescent="0.25">
      <c r="D89" s="10" t="s">
        <v>48</v>
      </c>
    </row>
  </sheetData>
  <mergeCells count="13">
    <mergeCell ref="E1:L1"/>
    <mergeCell ref="E5:L5"/>
    <mergeCell ref="D70:G70"/>
    <mergeCell ref="J70:L70"/>
    <mergeCell ref="F6:G6"/>
    <mergeCell ref="K6:L6"/>
    <mergeCell ref="E18:G18"/>
    <mergeCell ref="J18:L18"/>
    <mergeCell ref="E39:L39"/>
    <mergeCell ref="F40:G40"/>
    <mergeCell ref="K40:L40"/>
    <mergeCell ref="E51:G51"/>
    <mergeCell ref="J51:L51"/>
  </mergeCells>
  <dataValidations count="1">
    <dataValidation type="list" allowBlank="1" showInputMessage="1" showErrorMessage="1" sqref="E3" xr:uid="{5AD81EF3-DF50-4ECE-A928-50D4392B64C5}">
      <formula1>AEA_Name</formula1>
    </dataValidation>
  </dataValidations>
  <pageMargins left="0.41" right="0.28000000000000003" top="0.41" bottom="0.27" header="0.3" footer="0.12"/>
  <pageSetup scale="96" fitToHeight="2" orientation="landscape" horizontalDpi="1200" verticalDpi="1200" r:id="rId1"/>
  <rowBreaks count="2" manualBreakCount="2">
    <brk id="35" max="16383" man="1"/>
    <brk id="68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B5D4D0-A577-43B1-9255-5BEEB1DE908B}">
          <x14:formula1>
            <xm:f>Notes!$N$2:$N$15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5E84-214D-4194-8309-D9FE94CE4CF0}">
  <sheetPr>
    <tabColor rgb="FFFFC000"/>
  </sheetPr>
  <dimension ref="A1:W157"/>
  <sheetViews>
    <sheetView topLeftCell="A3" workbookViewId="0">
      <selection activeCell="C3" sqref="A1:W128"/>
    </sheetView>
  </sheetViews>
  <sheetFormatPr defaultRowHeight="15" x14ac:dyDescent="0.25"/>
  <cols>
    <col min="3" max="4" width="9" bestFit="1" customWidth="1"/>
    <col min="6" max="10" width="9" bestFit="1" customWidth="1"/>
    <col min="11" max="11" width="10.140625" bestFit="1" customWidth="1"/>
    <col min="12" max="12" width="9" bestFit="1" customWidth="1"/>
    <col min="13" max="14" width="10.140625" bestFit="1" customWidth="1"/>
    <col min="15" max="15" width="9.42578125" bestFit="1" customWidth="1"/>
    <col min="16" max="19" width="10.140625" bestFit="1" customWidth="1"/>
    <col min="20" max="20" width="9.42578125" bestFit="1" customWidth="1"/>
    <col min="21" max="21" width="9" bestFit="1" customWidth="1"/>
    <col min="22" max="22" width="9.42578125" bestFit="1" customWidth="1"/>
    <col min="23" max="23" width="10.140625" bestFit="1" customWidth="1"/>
  </cols>
  <sheetData>
    <row r="1" spans="1:23" ht="15.75" thickBot="1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</row>
    <row r="2" spans="1:23" ht="30.75" thickBot="1" x14ac:dyDescent="0.3">
      <c r="C2" s="14" t="s">
        <v>0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  <c r="N2" s="15" t="s">
        <v>11</v>
      </c>
      <c r="O2" s="15" t="s">
        <v>12</v>
      </c>
      <c r="P2" s="15" t="s">
        <v>13</v>
      </c>
      <c r="Q2" s="15" t="s">
        <v>14</v>
      </c>
      <c r="R2" s="15" t="s">
        <v>15</v>
      </c>
      <c r="S2" s="15" t="s">
        <v>16</v>
      </c>
      <c r="T2" s="15" t="s">
        <v>17</v>
      </c>
      <c r="U2" s="15" t="s">
        <v>18</v>
      </c>
      <c r="V2" s="15" t="s">
        <v>19</v>
      </c>
      <c r="W2" s="15" t="s">
        <v>20</v>
      </c>
    </row>
    <row r="3" spans="1:23" ht="42.75" x14ac:dyDescent="0.25">
      <c r="A3" t="str">
        <f t="shared" ref="A3:A66" si="0">CONCATENATE(F3,"_",G3)</f>
        <v>9201_2012</v>
      </c>
      <c r="C3" s="70">
        <v>1</v>
      </c>
      <c r="D3" s="73">
        <v>1</v>
      </c>
      <c r="E3" s="73" t="s">
        <v>60</v>
      </c>
      <c r="F3" s="73">
        <v>9201</v>
      </c>
      <c r="G3" s="73">
        <v>2012</v>
      </c>
      <c r="H3" s="73">
        <v>0</v>
      </c>
      <c r="I3" s="73">
        <v>1</v>
      </c>
      <c r="J3" s="73">
        <v>6116735</v>
      </c>
      <c r="K3" s="73">
        <v>7680169.8600000003</v>
      </c>
      <c r="L3" s="73">
        <v>0</v>
      </c>
      <c r="M3" s="73">
        <v>6226663.3200000003</v>
      </c>
      <c r="N3" s="73">
        <v>9473925.5500000007</v>
      </c>
      <c r="O3" s="73">
        <v>0</v>
      </c>
      <c r="P3" s="73">
        <v>23380758.73</v>
      </c>
      <c r="Q3" s="73">
        <v>13439993.550000001</v>
      </c>
      <c r="R3" s="73">
        <v>3826426.43</v>
      </c>
      <c r="S3" s="73">
        <v>1788642.93</v>
      </c>
      <c r="T3" s="73">
        <v>1222890.01</v>
      </c>
      <c r="U3" s="73">
        <v>315684.86</v>
      </c>
      <c r="V3" s="73">
        <v>2115389.66</v>
      </c>
      <c r="W3" s="73">
        <v>22709027.440000001</v>
      </c>
    </row>
    <row r="4" spans="1:23" ht="42.75" x14ac:dyDescent="0.25">
      <c r="A4" t="str">
        <f t="shared" si="0"/>
        <v>9201_2013</v>
      </c>
      <c r="C4" s="72">
        <v>2</v>
      </c>
      <c r="D4" s="1">
        <v>1</v>
      </c>
      <c r="E4" s="1" t="s">
        <v>60</v>
      </c>
      <c r="F4" s="1">
        <v>9201</v>
      </c>
      <c r="G4" s="1">
        <v>2013</v>
      </c>
      <c r="H4" s="1">
        <v>0</v>
      </c>
      <c r="I4" s="1">
        <v>1</v>
      </c>
      <c r="J4" s="1">
        <v>6125865</v>
      </c>
      <c r="K4" s="1">
        <v>7469486.4000000004</v>
      </c>
      <c r="L4" s="1">
        <v>0</v>
      </c>
      <c r="M4" s="1">
        <v>6332380.1299999999</v>
      </c>
      <c r="N4" s="1">
        <v>8389796.6799999997</v>
      </c>
      <c r="O4" s="1">
        <v>0</v>
      </c>
      <c r="P4" s="1">
        <v>22191663.210000001</v>
      </c>
      <c r="Q4" s="1">
        <v>13301781.27</v>
      </c>
      <c r="R4" s="1">
        <v>4099817.34</v>
      </c>
      <c r="S4" s="1">
        <v>1944809.92</v>
      </c>
      <c r="T4" s="1">
        <v>1301023.56</v>
      </c>
      <c r="U4" s="1">
        <v>559667.54</v>
      </c>
      <c r="V4" s="1">
        <v>3585405.18</v>
      </c>
      <c r="W4" s="1">
        <v>24792504.809999999</v>
      </c>
    </row>
    <row r="5" spans="1:23" ht="42.75" x14ac:dyDescent="0.25">
      <c r="A5" t="str">
        <f t="shared" si="0"/>
        <v>9201_2014</v>
      </c>
      <c r="C5" s="72">
        <v>3</v>
      </c>
      <c r="D5" s="1">
        <v>1</v>
      </c>
      <c r="E5" s="1" t="s">
        <v>60</v>
      </c>
      <c r="F5" s="1">
        <v>9201</v>
      </c>
      <c r="G5" s="1">
        <v>2014</v>
      </c>
      <c r="H5" s="1">
        <v>0</v>
      </c>
      <c r="I5" s="1">
        <v>1</v>
      </c>
      <c r="J5" s="1">
        <v>6203106</v>
      </c>
      <c r="K5" s="1">
        <v>7347953.8700000001</v>
      </c>
      <c r="L5" s="1">
        <v>0</v>
      </c>
      <c r="M5" s="1">
        <v>6754340.0599999996</v>
      </c>
      <c r="N5" s="1">
        <v>7868963.2000000002</v>
      </c>
      <c r="O5" s="1">
        <v>351.5</v>
      </c>
      <c r="P5" s="1">
        <v>21971608.629999999</v>
      </c>
      <c r="Q5" s="1">
        <v>13224438.529999999</v>
      </c>
      <c r="R5" s="1">
        <v>4012826.25</v>
      </c>
      <c r="S5" s="1">
        <v>1867291.91</v>
      </c>
      <c r="T5" s="1">
        <v>1565966.63</v>
      </c>
      <c r="U5" s="1">
        <v>362558.35</v>
      </c>
      <c r="V5" s="1">
        <v>1562696.5</v>
      </c>
      <c r="W5" s="1">
        <v>22595778.170000002</v>
      </c>
    </row>
    <row r="6" spans="1:23" ht="42.75" x14ac:dyDescent="0.25">
      <c r="A6" t="str">
        <f t="shared" si="0"/>
        <v>9201_2015</v>
      </c>
      <c r="C6" s="72">
        <v>4</v>
      </c>
      <c r="D6" s="1">
        <v>1</v>
      </c>
      <c r="E6" s="1" t="s">
        <v>60</v>
      </c>
      <c r="F6" s="1">
        <v>9201</v>
      </c>
      <c r="G6" s="1">
        <v>2015</v>
      </c>
      <c r="H6" s="1">
        <v>0</v>
      </c>
      <c r="I6" s="1">
        <v>1</v>
      </c>
      <c r="J6" s="1">
        <v>6237514</v>
      </c>
      <c r="K6" s="1">
        <v>7820239.1900000004</v>
      </c>
      <c r="L6" s="1">
        <v>0</v>
      </c>
      <c r="M6" s="1">
        <v>6992781.1799999997</v>
      </c>
      <c r="N6" s="1">
        <v>8435140.1899999995</v>
      </c>
      <c r="O6" s="1">
        <v>0</v>
      </c>
      <c r="P6" s="1">
        <v>23248160.559999999</v>
      </c>
      <c r="Q6" s="1">
        <v>14313272.810000001</v>
      </c>
      <c r="R6" s="1">
        <v>4260179.33</v>
      </c>
      <c r="S6" s="1">
        <v>1883595.24</v>
      </c>
      <c r="T6" s="1">
        <v>1339536.31</v>
      </c>
      <c r="U6" s="1">
        <v>226358.92</v>
      </c>
      <c r="V6" s="1">
        <v>1568432.23</v>
      </c>
      <c r="W6" s="1">
        <v>23591374.84</v>
      </c>
    </row>
    <row r="7" spans="1:23" ht="42.75" x14ac:dyDescent="0.25">
      <c r="A7" t="str">
        <f t="shared" si="0"/>
        <v>9201_2016</v>
      </c>
      <c r="C7" s="72">
        <v>5</v>
      </c>
      <c r="D7" s="1">
        <v>1</v>
      </c>
      <c r="E7" s="1" t="s">
        <v>60</v>
      </c>
      <c r="F7" s="1">
        <v>9201</v>
      </c>
      <c r="G7" s="1">
        <v>2016</v>
      </c>
      <c r="H7" s="1">
        <v>0</v>
      </c>
      <c r="I7" s="1">
        <v>1</v>
      </c>
      <c r="J7" s="1">
        <v>6297645</v>
      </c>
      <c r="K7" s="1">
        <v>7789039.2400000002</v>
      </c>
      <c r="L7" s="1">
        <v>0</v>
      </c>
      <c r="M7" s="1">
        <v>7019090.2000000002</v>
      </c>
      <c r="N7" s="1">
        <v>8413148.2300000004</v>
      </c>
      <c r="O7" s="1">
        <v>5448</v>
      </c>
      <c r="P7" s="1">
        <v>23226725.670000002</v>
      </c>
      <c r="Q7" s="1">
        <v>14076443.460000001</v>
      </c>
      <c r="R7" s="1">
        <v>4264726.46</v>
      </c>
      <c r="S7" s="1">
        <v>1685015.46</v>
      </c>
      <c r="T7" s="1">
        <v>1372927.04</v>
      </c>
      <c r="U7" s="1">
        <v>127298.32</v>
      </c>
      <c r="V7" s="1">
        <v>1622437.66</v>
      </c>
      <c r="W7" s="1">
        <v>23148848.399999999</v>
      </c>
    </row>
    <row r="8" spans="1:23" ht="42.75" x14ac:dyDescent="0.25">
      <c r="A8" t="str">
        <f t="shared" si="0"/>
        <v>9201_2017</v>
      </c>
      <c r="C8" s="72">
        <v>6</v>
      </c>
      <c r="D8" s="1">
        <v>1</v>
      </c>
      <c r="E8" s="1" t="s">
        <v>60</v>
      </c>
      <c r="F8" s="1">
        <v>9201</v>
      </c>
      <c r="G8" s="1">
        <v>2017</v>
      </c>
      <c r="H8" s="1">
        <v>0</v>
      </c>
      <c r="I8" s="1">
        <v>1</v>
      </c>
      <c r="J8" s="1">
        <v>6378966</v>
      </c>
      <c r="K8" s="1">
        <v>7793659.5700000003</v>
      </c>
      <c r="L8" s="1">
        <v>0</v>
      </c>
      <c r="M8" s="1">
        <v>6927423.4699999997</v>
      </c>
      <c r="N8" s="1">
        <v>8371267.79</v>
      </c>
      <c r="O8" s="1">
        <v>0</v>
      </c>
      <c r="P8" s="1">
        <v>23092350.829999998</v>
      </c>
      <c r="Q8" s="1">
        <v>13959216.119999999</v>
      </c>
      <c r="R8" s="1">
        <v>4155439.85</v>
      </c>
      <c r="S8" s="1">
        <v>1726409.83</v>
      </c>
      <c r="T8" s="1">
        <v>1377854.81</v>
      </c>
      <c r="U8" s="1">
        <v>180314.22</v>
      </c>
      <c r="V8" s="1">
        <v>1499719.85</v>
      </c>
      <c r="W8" s="1">
        <v>22898954.68</v>
      </c>
    </row>
    <row r="9" spans="1:23" ht="42.75" x14ac:dyDescent="0.25">
      <c r="A9" t="str">
        <f t="shared" si="0"/>
        <v>9201_2018</v>
      </c>
      <c r="C9" s="72">
        <v>7</v>
      </c>
      <c r="D9" s="1">
        <v>1</v>
      </c>
      <c r="E9" s="1" t="s">
        <v>60</v>
      </c>
      <c r="F9" s="1">
        <v>9201</v>
      </c>
      <c r="G9" s="1">
        <v>2018</v>
      </c>
      <c r="H9" s="1">
        <v>0</v>
      </c>
      <c r="I9" s="1">
        <v>1</v>
      </c>
      <c r="J9" s="1">
        <v>6471184</v>
      </c>
      <c r="K9" s="1">
        <v>7749356.9900000002</v>
      </c>
      <c r="L9" s="1">
        <v>0</v>
      </c>
      <c r="M9" s="1">
        <v>7154868.5999999996</v>
      </c>
      <c r="N9" s="1">
        <v>7906566.3600000003</v>
      </c>
      <c r="O9" s="1">
        <v>0</v>
      </c>
      <c r="P9" s="1">
        <v>22810791.949999999</v>
      </c>
      <c r="Q9" s="1">
        <v>13994353.91</v>
      </c>
      <c r="R9" s="1">
        <v>3665807.4</v>
      </c>
      <c r="S9" s="1">
        <v>1753219.73</v>
      </c>
      <c r="T9" s="1">
        <v>1233442.3</v>
      </c>
      <c r="U9" s="1">
        <v>119762.73</v>
      </c>
      <c r="V9" s="1">
        <v>1530793.74</v>
      </c>
      <c r="W9" s="1">
        <v>22297379.809999999</v>
      </c>
    </row>
    <row r="10" spans="1:23" ht="42.75" x14ac:dyDescent="0.25">
      <c r="A10" t="str">
        <f t="shared" si="0"/>
        <v>9201_2019</v>
      </c>
      <c r="C10" s="72">
        <v>8</v>
      </c>
      <c r="D10" s="1">
        <v>1</v>
      </c>
      <c r="E10" s="1" t="s">
        <v>60</v>
      </c>
      <c r="F10" s="1">
        <v>9201</v>
      </c>
      <c r="G10" s="1">
        <v>2019</v>
      </c>
      <c r="H10" s="1">
        <v>0</v>
      </c>
      <c r="I10" s="1">
        <v>1</v>
      </c>
      <c r="J10" s="1">
        <v>6498715</v>
      </c>
      <c r="K10" s="1">
        <v>7854251.5099999998</v>
      </c>
      <c r="L10" s="1">
        <v>0</v>
      </c>
      <c r="M10" s="1">
        <v>7203712.7599999998</v>
      </c>
      <c r="N10" s="1">
        <v>8357622.8899999997</v>
      </c>
      <c r="O10" s="1">
        <v>0</v>
      </c>
      <c r="P10" s="1">
        <v>23415587.16</v>
      </c>
      <c r="Q10" s="1">
        <v>14661474.18</v>
      </c>
      <c r="R10" s="1">
        <v>3927393.58</v>
      </c>
      <c r="S10" s="1">
        <v>1918707.32</v>
      </c>
      <c r="T10" s="1">
        <v>1390225.14</v>
      </c>
      <c r="U10" s="1">
        <v>247780.03</v>
      </c>
      <c r="V10" s="1">
        <v>1461487.73</v>
      </c>
      <c r="W10" s="1">
        <v>23607067.98</v>
      </c>
    </row>
    <row r="11" spans="1:23" ht="42.75" x14ac:dyDescent="0.25">
      <c r="A11" t="str">
        <f t="shared" si="0"/>
        <v>9201_2020</v>
      </c>
      <c r="C11" s="72">
        <v>9</v>
      </c>
      <c r="D11" s="1">
        <v>1</v>
      </c>
      <c r="E11" s="1" t="s">
        <v>60</v>
      </c>
      <c r="F11" s="1">
        <v>9201</v>
      </c>
      <c r="G11" s="1">
        <v>2020</v>
      </c>
      <c r="H11" s="1">
        <v>0</v>
      </c>
      <c r="I11" s="1">
        <v>1</v>
      </c>
      <c r="J11" s="1">
        <v>6485686</v>
      </c>
      <c r="K11" s="1">
        <v>7597303.7999999998</v>
      </c>
      <c r="L11" s="1">
        <v>0</v>
      </c>
      <c r="M11" s="1">
        <v>7454590.8899999997</v>
      </c>
      <c r="N11" s="1">
        <v>7890666.6799999997</v>
      </c>
      <c r="O11" s="1">
        <v>0</v>
      </c>
      <c r="P11" s="1">
        <v>22942561.370000001</v>
      </c>
      <c r="Q11" s="1">
        <v>14910226.609999999</v>
      </c>
      <c r="R11" s="1">
        <v>4026379.58</v>
      </c>
      <c r="S11" s="1">
        <v>1630897.14</v>
      </c>
      <c r="T11" s="1">
        <v>843836.74</v>
      </c>
      <c r="U11" s="1">
        <v>113012.74</v>
      </c>
      <c r="V11" s="1">
        <v>1465510.35</v>
      </c>
      <c r="W11" s="1">
        <v>22989863.16</v>
      </c>
    </row>
    <row r="12" spans="1:23" ht="42.75" x14ac:dyDescent="0.25">
      <c r="A12" t="str">
        <f t="shared" si="0"/>
        <v>9201_2021</v>
      </c>
      <c r="C12" s="72">
        <v>10</v>
      </c>
      <c r="D12" s="1">
        <v>1</v>
      </c>
      <c r="E12" s="1" t="s">
        <v>60</v>
      </c>
      <c r="F12" s="1">
        <v>9201</v>
      </c>
      <c r="G12" s="1">
        <v>2021</v>
      </c>
      <c r="H12" s="1">
        <v>0</v>
      </c>
      <c r="I12" s="1">
        <v>1</v>
      </c>
      <c r="J12" s="1">
        <v>6620346</v>
      </c>
      <c r="K12" s="1">
        <v>7754408.7199999997</v>
      </c>
      <c r="L12" s="1">
        <v>0</v>
      </c>
      <c r="M12" s="1">
        <v>8003627.5300000003</v>
      </c>
      <c r="N12" s="1">
        <v>7744228.5700000003</v>
      </c>
      <c r="O12" s="1">
        <v>156291.79999999999</v>
      </c>
      <c r="P12" s="1">
        <v>23658556.620000001</v>
      </c>
      <c r="Q12" s="1">
        <v>14815039.880000001</v>
      </c>
      <c r="R12" s="1">
        <v>4030082.68</v>
      </c>
      <c r="S12" s="1">
        <v>1463486.11</v>
      </c>
      <c r="T12" s="1">
        <v>838997.74</v>
      </c>
      <c r="U12" s="1">
        <v>66927.22</v>
      </c>
      <c r="V12" s="1">
        <v>1457848</v>
      </c>
      <c r="W12" s="1">
        <v>22672381.629999999</v>
      </c>
    </row>
    <row r="13" spans="1:23" ht="42.75" x14ac:dyDescent="0.25">
      <c r="A13" t="str">
        <f t="shared" si="0"/>
        <v>9201_2022</v>
      </c>
      <c r="C13" s="72">
        <v>11</v>
      </c>
      <c r="D13" s="1">
        <v>1</v>
      </c>
      <c r="E13" s="1" t="s">
        <v>60</v>
      </c>
      <c r="F13" s="1">
        <v>9201</v>
      </c>
      <c r="G13" s="1">
        <v>2022</v>
      </c>
      <c r="H13" s="1">
        <v>0</v>
      </c>
      <c r="I13" s="1">
        <v>1</v>
      </c>
      <c r="J13" s="1">
        <v>6649779</v>
      </c>
      <c r="K13" s="1">
        <v>7955508.04</v>
      </c>
      <c r="L13" s="1">
        <v>0</v>
      </c>
      <c r="M13" s="1">
        <v>8148733.1500000004</v>
      </c>
      <c r="N13" s="1">
        <v>9476036.25</v>
      </c>
      <c r="O13" s="1">
        <v>34466</v>
      </c>
      <c r="P13" s="1">
        <v>25614743.440000001</v>
      </c>
      <c r="Q13" s="1">
        <v>15908181.23</v>
      </c>
      <c r="R13" s="1">
        <v>4309795.22</v>
      </c>
      <c r="S13" s="1">
        <v>1643016.53</v>
      </c>
      <c r="T13" s="1">
        <v>937964.29</v>
      </c>
      <c r="U13" s="1">
        <v>369323.44</v>
      </c>
      <c r="V13" s="1">
        <v>1752278.91</v>
      </c>
      <c r="W13" s="1">
        <v>24920559.620000001</v>
      </c>
    </row>
    <row r="14" spans="1:23" ht="42.75" x14ac:dyDescent="0.25">
      <c r="A14" t="str">
        <f t="shared" si="0"/>
        <v>9201_2023</v>
      </c>
      <c r="C14" s="72">
        <v>12</v>
      </c>
      <c r="D14" s="1">
        <v>1</v>
      </c>
      <c r="E14" s="1" t="s">
        <v>60</v>
      </c>
      <c r="F14" s="1">
        <v>9201</v>
      </c>
      <c r="G14" s="1">
        <v>2023</v>
      </c>
      <c r="H14" s="1">
        <v>0</v>
      </c>
      <c r="I14" s="1">
        <v>1</v>
      </c>
      <c r="J14" s="1">
        <v>6745310</v>
      </c>
      <c r="K14" s="1">
        <v>8548431.3100000005</v>
      </c>
      <c r="L14" s="1">
        <v>0</v>
      </c>
      <c r="M14" s="1">
        <v>8216651.46</v>
      </c>
      <c r="N14" s="1">
        <v>9188262.8699999992</v>
      </c>
      <c r="O14" s="1">
        <v>42996.63</v>
      </c>
      <c r="P14" s="1">
        <v>25996342.27</v>
      </c>
      <c r="Q14" s="1">
        <v>16781827.690000001</v>
      </c>
      <c r="R14" s="1">
        <v>4556398.8499999996</v>
      </c>
      <c r="S14" s="1">
        <v>1849754.12</v>
      </c>
      <c r="T14" s="1">
        <v>981110.58</v>
      </c>
      <c r="U14" s="1">
        <v>378155.27</v>
      </c>
      <c r="V14" s="1">
        <v>1508125.63</v>
      </c>
      <c r="W14" s="1">
        <v>26055372.140000001</v>
      </c>
    </row>
    <row r="15" spans="1:23" ht="42.75" x14ac:dyDescent="0.25">
      <c r="A15" t="str">
        <f t="shared" si="0"/>
        <v>9201_2024</v>
      </c>
      <c r="C15" s="72">
        <v>13</v>
      </c>
      <c r="D15" s="1">
        <v>1</v>
      </c>
      <c r="E15" s="1" t="s">
        <v>60</v>
      </c>
      <c r="F15" s="1">
        <v>9201</v>
      </c>
      <c r="G15" s="1">
        <v>2024</v>
      </c>
      <c r="H15" s="1">
        <v>0</v>
      </c>
      <c r="I15" s="1">
        <v>1</v>
      </c>
      <c r="J15" s="1">
        <v>6891862</v>
      </c>
      <c r="K15" s="1">
        <v>8869651.4600000009</v>
      </c>
      <c r="L15" s="1">
        <v>0</v>
      </c>
      <c r="M15" s="1">
        <v>8118247.6399999997</v>
      </c>
      <c r="N15" s="1">
        <v>9536313.5199999996</v>
      </c>
      <c r="O15" s="1">
        <v>17407.560000000001</v>
      </c>
      <c r="P15" s="1">
        <v>26541620.18</v>
      </c>
      <c r="Q15" s="1">
        <v>17168574.75</v>
      </c>
      <c r="R15" s="1">
        <v>4675863.8099999996</v>
      </c>
      <c r="S15" s="1">
        <v>1677525.48</v>
      </c>
      <c r="T15" s="1">
        <v>926125.71</v>
      </c>
      <c r="U15" s="1">
        <v>131754.70000000001</v>
      </c>
      <c r="V15" s="1">
        <v>1479838.34</v>
      </c>
      <c r="W15" s="1">
        <v>26059682.789999999</v>
      </c>
    </row>
    <row r="16" spans="1:23" ht="42.75" x14ac:dyDescent="0.25">
      <c r="A16" t="str">
        <f t="shared" si="0"/>
        <v>9201_2025</v>
      </c>
      <c r="C16" s="72">
        <v>14</v>
      </c>
      <c r="D16" s="1">
        <v>1</v>
      </c>
      <c r="E16" s="1" t="s">
        <v>60</v>
      </c>
      <c r="F16" s="1">
        <v>9201</v>
      </c>
      <c r="G16" s="1">
        <v>2025</v>
      </c>
      <c r="H16" s="1">
        <v>0</v>
      </c>
      <c r="I16" s="1">
        <v>1</v>
      </c>
      <c r="J16" s="1">
        <v>4513299</v>
      </c>
      <c r="K16" s="1">
        <v>7644238.9100000001</v>
      </c>
      <c r="L16" s="1">
        <v>0</v>
      </c>
      <c r="M16" s="1">
        <v>8247540.0800000001</v>
      </c>
      <c r="N16" s="1">
        <v>8193882.7199999997</v>
      </c>
      <c r="O16" s="1">
        <v>16141.56</v>
      </c>
      <c r="P16" s="1">
        <v>24101803.27</v>
      </c>
      <c r="Q16" s="1">
        <v>15679263.68</v>
      </c>
      <c r="R16" s="1">
        <v>4305454.37</v>
      </c>
      <c r="S16" s="1">
        <v>1376955.19</v>
      </c>
      <c r="T16" s="1">
        <v>597678.96</v>
      </c>
      <c r="U16" s="1">
        <v>102259.65</v>
      </c>
      <c r="V16" s="1">
        <v>1424880</v>
      </c>
      <c r="W16" s="1">
        <v>23486491.850000001</v>
      </c>
    </row>
    <row r="17" spans="1:23" ht="42.75" x14ac:dyDescent="0.25">
      <c r="A17" t="str">
        <f t="shared" si="0"/>
        <v>9205_2012</v>
      </c>
      <c r="C17" s="72">
        <v>15</v>
      </c>
      <c r="D17" s="1">
        <v>5</v>
      </c>
      <c r="E17" s="1" t="s">
        <v>62</v>
      </c>
      <c r="F17" s="1">
        <v>9205</v>
      </c>
      <c r="G17" s="1">
        <v>2012</v>
      </c>
      <c r="H17" s="1">
        <v>0</v>
      </c>
      <c r="I17" s="1">
        <v>1</v>
      </c>
      <c r="J17" s="1">
        <v>5950959</v>
      </c>
      <c r="K17" s="1">
        <v>7146147.5899999999</v>
      </c>
      <c r="L17" s="1">
        <v>0</v>
      </c>
      <c r="M17" s="1">
        <v>6955138.3899999997</v>
      </c>
      <c r="N17" s="1">
        <v>7815654.7699999996</v>
      </c>
      <c r="O17" s="1">
        <v>0</v>
      </c>
      <c r="P17" s="1">
        <v>21916940.75</v>
      </c>
      <c r="Q17" s="1">
        <v>12140111.970000001</v>
      </c>
      <c r="R17" s="1">
        <v>3827066.59</v>
      </c>
      <c r="S17" s="1">
        <v>3335924.16</v>
      </c>
      <c r="T17" s="1">
        <v>1097467.1200000001</v>
      </c>
      <c r="U17" s="1">
        <v>30411.16</v>
      </c>
      <c r="V17" s="1">
        <v>1855626.36</v>
      </c>
      <c r="W17" s="1">
        <v>22286607.359999999</v>
      </c>
    </row>
    <row r="18" spans="1:23" ht="42.75" x14ac:dyDescent="0.25">
      <c r="A18" t="str">
        <f t="shared" si="0"/>
        <v>9205_2013</v>
      </c>
      <c r="C18" s="72">
        <v>16</v>
      </c>
      <c r="D18" s="1">
        <v>5</v>
      </c>
      <c r="E18" s="1" t="s">
        <v>62</v>
      </c>
      <c r="F18" s="1">
        <v>9205</v>
      </c>
      <c r="G18" s="1">
        <v>2013</v>
      </c>
      <c r="H18" s="1">
        <v>0</v>
      </c>
      <c r="I18" s="1">
        <v>1</v>
      </c>
      <c r="J18" s="1">
        <v>6047038</v>
      </c>
      <c r="K18" s="1">
        <v>7127978.7999999998</v>
      </c>
      <c r="L18" s="1">
        <v>0</v>
      </c>
      <c r="M18" s="1">
        <v>7205197.3300000001</v>
      </c>
      <c r="N18" s="1">
        <v>8324354.1799999997</v>
      </c>
      <c r="O18" s="1">
        <v>0</v>
      </c>
      <c r="P18" s="1">
        <v>22657530.309999999</v>
      </c>
      <c r="Q18" s="1">
        <v>12766408.630000001</v>
      </c>
      <c r="R18" s="1">
        <v>4003404.35</v>
      </c>
      <c r="S18" s="1">
        <v>3393443.65</v>
      </c>
      <c r="T18" s="1">
        <v>1018031.76</v>
      </c>
      <c r="U18" s="1">
        <v>491112.02</v>
      </c>
      <c r="V18" s="1">
        <v>1890525.71</v>
      </c>
      <c r="W18" s="1">
        <v>23562926.120000001</v>
      </c>
    </row>
    <row r="19" spans="1:23" ht="42.75" x14ac:dyDescent="0.25">
      <c r="A19" t="str">
        <f t="shared" si="0"/>
        <v>9205_2014</v>
      </c>
      <c r="C19" s="72">
        <v>17</v>
      </c>
      <c r="D19" s="1">
        <v>5</v>
      </c>
      <c r="E19" s="1" t="s">
        <v>62</v>
      </c>
      <c r="F19" s="1">
        <v>9205</v>
      </c>
      <c r="G19" s="1">
        <v>2014</v>
      </c>
      <c r="H19" s="1">
        <v>0</v>
      </c>
      <c r="I19" s="1">
        <v>1</v>
      </c>
      <c r="J19" s="1">
        <v>6078926</v>
      </c>
      <c r="K19" s="1">
        <v>7507768.9400000004</v>
      </c>
      <c r="L19" s="1">
        <v>0</v>
      </c>
      <c r="M19" s="1">
        <v>7702316.3700000001</v>
      </c>
      <c r="N19" s="1">
        <v>8236346.9699999997</v>
      </c>
      <c r="O19" s="1">
        <v>0</v>
      </c>
      <c r="P19" s="1">
        <v>23446432.280000001</v>
      </c>
      <c r="Q19" s="1">
        <v>13894565.689999999</v>
      </c>
      <c r="R19" s="1">
        <v>4431451.51</v>
      </c>
      <c r="S19" s="1">
        <v>3611985.84</v>
      </c>
      <c r="T19" s="1">
        <v>902281.11</v>
      </c>
      <c r="U19" s="1">
        <v>260365.98</v>
      </c>
      <c r="V19" s="1">
        <v>2503896.5699999998</v>
      </c>
      <c r="W19" s="1">
        <v>25604546.699999999</v>
      </c>
    </row>
    <row r="20" spans="1:23" ht="42.75" x14ac:dyDescent="0.25">
      <c r="A20" t="str">
        <f t="shared" si="0"/>
        <v>9205_2015</v>
      </c>
      <c r="C20" s="72">
        <v>18</v>
      </c>
      <c r="D20" s="1">
        <v>5</v>
      </c>
      <c r="E20" s="1" t="s">
        <v>62</v>
      </c>
      <c r="F20" s="1">
        <v>9205</v>
      </c>
      <c r="G20" s="1">
        <v>2015</v>
      </c>
      <c r="H20" s="1">
        <v>0</v>
      </c>
      <c r="I20" s="1">
        <v>1</v>
      </c>
      <c r="J20" s="1">
        <v>6150696</v>
      </c>
      <c r="K20" s="1">
        <v>7701718.3600000003</v>
      </c>
      <c r="L20" s="1">
        <v>0</v>
      </c>
      <c r="M20" s="1">
        <v>8159656.4199999999</v>
      </c>
      <c r="N20" s="1">
        <v>9491846.4900000002</v>
      </c>
      <c r="O20" s="1">
        <v>0</v>
      </c>
      <c r="P20" s="1">
        <v>25353221.27</v>
      </c>
      <c r="Q20" s="1">
        <v>15625782.689999999</v>
      </c>
      <c r="R20" s="1">
        <v>4778870.17</v>
      </c>
      <c r="S20" s="1">
        <v>3158294.86</v>
      </c>
      <c r="T20" s="1">
        <v>785606.21</v>
      </c>
      <c r="U20" s="1">
        <v>97900.29</v>
      </c>
      <c r="V20" s="1">
        <v>1657272.46</v>
      </c>
      <c r="W20" s="1">
        <v>26103726.68</v>
      </c>
    </row>
    <row r="21" spans="1:23" ht="42.75" x14ac:dyDescent="0.25">
      <c r="A21" t="str">
        <f t="shared" si="0"/>
        <v>9205_2016</v>
      </c>
      <c r="C21" s="72">
        <v>19</v>
      </c>
      <c r="D21" s="1">
        <v>5</v>
      </c>
      <c r="E21" s="1" t="s">
        <v>62</v>
      </c>
      <c r="F21" s="1">
        <v>9205</v>
      </c>
      <c r="G21" s="1">
        <v>2016</v>
      </c>
      <c r="H21" s="1">
        <v>0</v>
      </c>
      <c r="I21" s="1">
        <v>1</v>
      </c>
      <c r="J21" s="1">
        <v>6236205</v>
      </c>
      <c r="K21" s="1">
        <v>7540814.3600000003</v>
      </c>
      <c r="L21" s="1">
        <v>0</v>
      </c>
      <c r="M21" s="1">
        <v>8227492.5</v>
      </c>
      <c r="N21" s="1">
        <v>9428470.0700000003</v>
      </c>
      <c r="O21" s="1">
        <v>0</v>
      </c>
      <c r="P21" s="1">
        <v>25196776.93</v>
      </c>
      <c r="Q21" s="1">
        <v>15135737.32</v>
      </c>
      <c r="R21" s="1">
        <v>4503086.1900000004</v>
      </c>
      <c r="S21" s="1">
        <v>3036671.86</v>
      </c>
      <c r="T21" s="1">
        <v>918669.9</v>
      </c>
      <c r="U21" s="1">
        <v>106575.13</v>
      </c>
      <c r="V21" s="1">
        <v>1693676.89</v>
      </c>
      <c r="W21" s="1">
        <v>25394417.289999999</v>
      </c>
    </row>
    <row r="22" spans="1:23" ht="42.75" x14ac:dyDescent="0.25">
      <c r="A22" t="str">
        <f t="shared" si="0"/>
        <v>9205_2017</v>
      </c>
      <c r="C22" s="72">
        <v>20</v>
      </c>
      <c r="D22" s="1">
        <v>5</v>
      </c>
      <c r="E22" s="1" t="s">
        <v>62</v>
      </c>
      <c r="F22" s="1">
        <v>9205</v>
      </c>
      <c r="G22" s="1">
        <v>2017</v>
      </c>
      <c r="H22" s="1">
        <v>0</v>
      </c>
      <c r="I22" s="1">
        <v>1</v>
      </c>
      <c r="J22" s="1">
        <v>6339075</v>
      </c>
      <c r="K22" s="1">
        <v>7756245.0199999996</v>
      </c>
      <c r="L22" s="1">
        <v>0</v>
      </c>
      <c r="M22" s="1">
        <v>7823267.4500000002</v>
      </c>
      <c r="N22" s="1">
        <v>8446329.0299999993</v>
      </c>
      <c r="O22" s="1">
        <v>299302.48</v>
      </c>
      <c r="P22" s="1">
        <v>24325143.98</v>
      </c>
      <c r="Q22" s="1">
        <v>13795097.449999999</v>
      </c>
      <c r="R22" s="1">
        <v>4181849.63</v>
      </c>
      <c r="S22" s="1">
        <v>3147607.99</v>
      </c>
      <c r="T22" s="1">
        <v>574528.82999999996</v>
      </c>
      <c r="U22" s="1">
        <v>81881.78</v>
      </c>
      <c r="V22" s="1">
        <v>1673997.91</v>
      </c>
      <c r="W22" s="1">
        <v>23454963.59</v>
      </c>
    </row>
    <row r="23" spans="1:23" ht="42.75" x14ac:dyDescent="0.25">
      <c r="A23" t="str">
        <f t="shared" si="0"/>
        <v>9205_2018</v>
      </c>
      <c r="C23" s="72">
        <v>21</v>
      </c>
      <c r="D23" s="1">
        <v>5</v>
      </c>
      <c r="E23" s="1" t="s">
        <v>62</v>
      </c>
      <c r="F23" s="1">
        <v>9205</v>
      </c>
      <c r="G23" s="1">
        <v>2018</v>
      </c>
      <c r="H23" s="1">
        <v>0</v>
      </c>
      <c r="I23" s="1">
        <v>1</v>
      </c>
      <c r="J23" s="1">
        <v>6395046</v>
      </c>
      <c r="K23" s="1">
        <v>7439596.1699999999</v>
      </c>
      <c r="L23" s="1">
        <v>0</v>
      </c>
      <c r="M23" s="1">
        <v>7938912.8600000003</v>
      </c>
      <c r="N23" s="1">
        <v>8792078.1799999997</v>
      </c>
      <c r="O23" s="1">
        <v>0</v>
      </c>
      <c r="P23" s="1">
        <v>24170587.210000001</v>
      </c>
      <c r="Q23" s="1">
        <v>13792694.289999999</v>
      </c>
      <c r="R23" s="1">
        <v>4360950.6900000004</v>
      </c>
      <c r="S23" s="1">
        <v>2715399.6</v>
      </c>
      <c r="T23" s="1">
        <v>645147.43999999994</v>
      </c>
      <c r="U23" s="1">
        <v>388481.81</v>
      </c>
      <c r="V23" s="1">
        <v>1798357.79</v>
      </c>
      <c r="W23" s="1">
        <v>23701031.620000001</v>
      </c>
    </row>
    <row r="24" spans="1:23" ht="42.75" x14ac:dyDescent="0.25">
      <c r="A24" t="str">
        <f t="shared" si="0"/>
        <v>9205_2019</v>
      </c>
      <c r="C24" s="72">
        <v>22</v>
      </c>
      <c r="D24" s="1">
        <v>5</v>
      </c>
      <c r="E24" s="1" t="s">
        <v>62</v>
      </c>
      <c r="F24" s="1">
        <v>9205</v>
      </c>
      <c r="G24" s="1">
        <v>2019</v>
      </c>
      <c r="H24" s="1">
        <v>0</v>
      </c>
      <c r="I24" s="1">
        <v>1</v>
      </c>
      <c r="J24" s="1">
        <v>6486481</v>
      </c>
      <c r="K24" s="1">
        <v>7535357.4400000004</v>
      </c>
      <c r="L24" s="1">
        <v>0</v>
      </c>
      <c r="M24" s="1">
        <v>7981038.0700000003</v>
      </c>
      <c r="N24" s="1">
        <v>8999738.7100000009</v>
      </c>
      <c r="O24" s="1">
        <v>0</v>
      </c>
      <c r="P24" s="1">
        <v>24516134.219999999</v>
      </c>
      <c r="Q24" s="1">
        <v>14123564.43</v>
      </c>
      <c r="R24" s="1">
        <v>4236944.47</v>
      </c>
      <c r="S24" s="1">
        <v>2915773.26</v>
      </c>
      <c r="T24" s="1">
        <v>663184.6</v>
      </c>
      <c r="U24" s="1">
        <v>56482.94</v>
      </c>
      <c r="V24" s="1">
        <v>1599438.29</v>
      </c>
      <c r="W24" s="1">
        <v>23595387.989999998</v>
      </c>
    </row>
    <row r="25" spans="1:23" ht="42.75" x14ac:dyDescent="0.25">
      <c r="A25" t="str">
        <f t="shared" si="0"/>
        <v>9205_2020</v>
      </c>
      <c r="C25" s="72">
        <v>23</v>
      </c>
      <c r="D25" s="1">
        <v>5</v>
      </c>
      <c r="E25" s="1" t="s">
        <v>62</v>
      </c>
      <c r="F25" s="1">
        <v>9205</v>
      </c>
      <c r="G25" s="1">
        <v>2020</v>
      </c>
      <c r="H25" s="1">
        <v>0</v>
      </c>
      <c r="I25" s="1">
        <v>1</v>
      </c>
      <c r="J25" s="1">
        <v>6566528</v>
      </c>
      <c r="K25" s="1">
        <v>7513920.3499999996</v>
      </c>
      <c r="L25" s="1">
        <v>0</v>
      </c>
      <c r="M25" s="1">
        <v>8408210.9700000007</v>
      </c>
      <c r="N25" s="1">
        <v>8834226.9000000004</v>
      </c>
      <c r="O25" s="1">
        <v>0</v>
      </c>
      <c r="P25" s="1">
        <v>24756358.219999999</v>
      </c>
      <c r="Q25" s="1">
        <v>14904509.92</v>
      </c>
      <c r="R25" s="1">
        <v>4580003.16</v>
      </c>
      <c r="S25" s="1">
        <v>2767707.17</v>
      </c>
      <c r="T25" s="1">
        <v>704641.62</v>
      </c>
      <c r="U25" s="1">
        <v>387415.53</v>
      </c>
      <c r="V25" s="1">
        <v>1483648.04</v>
      </c>
      <c r="W25" s="1">
        <v>24827925.440000001</v>
      </c>
    </row>
    <row r="26" spans="1:23" ht="42.75" x14ac:dyDescent="0.25">
      <c r="A26" t="str">
        <f t="shared" si="0"/>
        <v>9205_2021</v>
      </c>
      <c r="C26" s="72">
        <v>24</v>
      </c>
      <c r="D26" s="1">
        <v>5</v>
      </c>
      <c r="E26" s="1" t="s">
        <v>62</v>
      </c>
      <c r="F26" s="1">
        <v>9205</v>
      </c>
      <c r="G26" s="1">
        <v>2021</v>
      </c>
      <c r="H26" s="1">
        <v>0</v>
      </c>
      <c r="I26" s="1">
        <v>1</v>
      </c>
      <c r="J26" s="1">
        <v>6671603</v>
      </c>
      <c r="K26" s="1">
        <v>7647142.3799999999</v>
      </c>
      <c r="L26" s="1">
        <v>6346.77</v>
      </c>
      <c r="M26" s="1">
        <v>8856853.6899999995</v>
      </c>
      <c r="N26" s="1">
        <v>9024852.5899999999</v>
      </c>
      <c r="O26" s="1">
        <v>0</v>
      </c>
      <c r="P26" s="1">
        <v>25535195.43</v>
      </c>
      <c r="Q26" s="1">
        <v>15021369.18</v>
      </c>
      <c r="R26" s="1">
        <v>4722635.5</v>
      </c>
      <c r="S26" s="1">
        <v>2644720.98</v>
      </c>
      <c r="T26" s="1">
        <v>695499.77</v>
      </c>
      <c r="U26" s="1">
        <v>25004.3</v>
      </c>
      <c r="V26" s="1">
        <v>1496415.83</v>
      </c>
      <c r="W26" s="1">
        <v>24605645.559999999</v>
      </c>
    </row>
    <row r="27" spans="1:23" ht="42.75" x14ac:dyDescent="0.25">
      <c r="A27" t="str">
        <f t="shared" si="0"/>
        <v>9205_2022</v>
      </c>
      <c r="C27" s="72">
        <v>25</v>
      </c>
      <c r="D27" s="1">
        <v>5</v>
      </c>
      <c r="E27" s="1" t="s">
        <v>62</v>
      </c>
      <c r="F27" s="1">
        <v>9205</v>
      </c>
      <c r="G27" s="1">
        <v>2022</v>
      </c>
      <c r="H27" s="1">
        <v>0</v>
      </c>
      <c r="I27" s="1">
        <v>1</v>
      </c>
      <c r="J27" s="1">
        <v>6755646</v>
      </c>
      <c r="K27" s="1">
        <v>7586006.5</v>
      </c>
      <c r="L27" s="1">
        <v>0</v>
      </c>
      <c r="M27" s="1">
        <v>8551580.9100000001</v>
      </c>
      <c r="N27" s="1">
        <v>10543001.300000001</v>
      </c>
      <c r="O27" s="1">
        <v>0</v>
      </c>
      <c r="P27" s="1">
        <v>26680588.710000001</v>
      </c>
      <c r="Q27" s="1">
        <v>15499487.02</v>
      </c>
      <c r="R27" s="1">
        <v>4903822.6399999997</v>
      </c>
      <c r="S27" s="1">
        <v>2688455.85</v>
      </c>
      <c r="T27" s="1">
        <v>862705.39</v>
      </c>
      <c r="U27" s="1">
        <v>64925.57</v>
      </c>
      <c r="V27" s="1">
        <v>1753919.89</v>
      </c>
      <c r="W27" s="1">
        <v>25773316.359999999</v>
      </c>
    </row>
    <row r="28" spans="1:23" ht="42.75" x14ac:dyDescent="0.25">
      <c r="A28" t="str">
        <f t="shared" si="0"/>
        <v>9205_2023</v>
      </c>
      <c r="C28" s="72">
        <v>26</v>
      </c>
      <c r="D28" s="1">
        <v>5</v>
      </c>
      <c r="E28" s="1" t="s">
        <v>62</v>
      </c>
      <c r="F28" s="1">
        <v>9205</v>
      </c>
      <c r="G28" s="1">
        <v>2023</v>
      </c>
      <c r="H28" s="1">
        <v>0</v>
      </c>
      <c r="I28" s="1">
        <v>1</v>
      </c>
      <c r="J28" s="1">
        <v>6901465</v>
      </c>
      <c r="K28" s="1">
        <v>7783864.9199999999</v>
      </c>
      <c r="L28" s="1">
        <v>0</v>
      </c>
      <c r="M28" s="1">
        <v>8641515.0600000005</v>
      </c>
      <c r="N28" s="1">
        <v>10242394.9</v>
      </c>
      <c r="O28" s="1">
        <v>150000</v>
      </c>
      <c r="P28" s="1">
        <v>26817774.879999999</v>
      </c>
      <c r="Q28" s="1">
        <v>15463887.02</v>
      </c>
      <c r="R28" s="1">
        <v>5034422.51</v>
      </c>
      <c r="S28" s="1">
        <v>2922459.59</v>
      </c>
      <c r="T28" s="1">
        <v>793465.82</v>
      </c>
      <c r="U28" s="1">
        <v>475460.09</v>
      </c>
      <c r="V28" s="1">
        <v>1492972.16</v>
      </c>
      <c r="W28" s="1">
        <v>26182667.190000001</v>
      </c>
    </row>
    <row r="29" spans="1:23" ht="42.75" x14ac:dyDescent="0.25">
      <c r="A29" t="str">
        <f t="shared" si="0"/>
        <v>9205_2024</v>
      </c>
      <c r="C29" s="72">
        <v>27</v>
      </c>
      <c r="D29" s="1">
        <v>5</v>
      </c>
      <c r="E29" s="1" t="s">
        <v>62</v>
      </c>
      <c r="F29" s="1">
        <v>9205</v>
      </c>
      <c r="G29" s="1">
        <v>2024</v>
      </c>
      <c r="H29" s="1">
        <v>0</v>
      </c>
      <c r="I29" s="1">
        <v>1</v>
      </c>
      <c r="J29" s="1">
        <v>7039586</v>
      </c>
      <c r="K29" s="1">
        <v>8101132.7800000003</v>
      </c>
      <c r="L29" s="1">
        <v>0</v>
      </c>
      <c r="M29" s="1">
        <v>8580188.1300000008</v>
      </c>
      <c r="N29" s="1">
        <v>9908476.9100000001</v>
      </c>
      <c r="O29" s="1">
        <v>1000000</v>
      </c>
      <c r="P29" s="1">
        <v>27589797.82</v>
      </c>
      <c r="Q29" s="1">
        <v>15731847.34</v>
      </c>
      <c r="R29" s="1">
        <v>5259064.25</v>
      </c>
      <c r="S29" s="1">
        <v>2711623.5</v>
      </c>
      <c r="T29" s="1">
        <v>846485.05</v>
      </c>
      <c r="U29" s="1">
        <v>1093921.6000000001</v>
      </c>
      <c r="V29" s="1">
        <v>1514717.75</v>
      </c>
      <c r="W29" s="1">
        <v>27157659.489999998</v>
      </c>
    </row>
    <row r="30" spans="1:23" ht="42.75" x14ac:dyDescent="0.25">
      <c r="A30" t="str">
        <f t="shared" si="0"/>
        <v>9205_2025</v>
      </c>
      <c r="C30" s="72">
        <v>28</v>
      </c>
      <c r="D30" s="1">
        <v>5</v>
      </c>
      <c r="E30" s="1" t="s">
        <v>62</v>
      </c>
      <c r="F30" s="1">
        <v>9205</v>
      </c>
      <c r="G30" s="1">
        <v>2025</v>
      </c>
      <c r="H30" s="1">
        <v>0</v>
      </c>
      <c r="I30" s="1">
        <v>1</v>
      </c>
      <c r="J30" s="1">
        <v>4637136</v>
      </c>
      <c r="K30" s="1">
        <v>5441021.6699999999</v>
      </c>
      <c r="L30" s="1">
        <v>0</v>
      </c>
      <c r="M30" s="1">
        <v>8622550.0199999996</v>
      </c>
      <c r="N30" s="1">
        <v>7822326.1900000004</v>
      </c>
      <c r="O30" s="1">
        <v>0</v>
      </c>
      <c r="P30" s="1">
        <v>21885897.879999999</v>
      </c>
      <c r="Q30" s="1">
        <v>13299006.51</v>
      </c>
      <c r="R30" s="1">
        <v>4305849.88</v>
      </c>
      <c r="S30" s="1">
        <v>2146698.58</v>
      </c>
      <c r="T30" s="1">
        <v>451450.14</v>
      </c>
      <c r="U30" s="1">
        <v>9487.5</v>
      </c>
      <c r="V30" s="1">
        <v>1520861.46</v>
      </c>
      <c r="W30" s="1">
        <v>21733354.07</v>
      </c>
    </row>
    <row r="31" spans="1:23" ht="57" x14ac:dyDescent="0.25">
      <c r="A31" t="str">
        <f t="shared" si="0"/>
        <v>9207_2012</v>
      </c>
      <c r="C31" s="72">
        <v>29</v>
      </c>
      <c r="D31" s="1">
        <v>7</v>
      </c>
      <c r="E31" s="1" t="s">
        <v>55</v>
      </c>
      <c r="F31" s="1">
        <v>9207</v>
      </c>
      <c r="G31" s="1">
        <v>2012</v>
      </c>
      <c r="H31" s="1">
        <v>0</v>
      </c>
      <c r="I31" s="1">
        <v>1</v>
      </c>
      <c r="J31" s="1">
        <v>11386096</v>
      </c>
      <c r="K31" s="1">
        <v>14284552.98</v>
      </c>
      <c r="L31" s="1">
        <v>0</v>
      </c>
      <c r="M31" s="1">
        <v>14218429.890000001</v>
      </c>
      <c r="N31" s="1">
        <v>16869291.59</v>
      </c>
      <c r="O31" s="1">
        <v>32831.160000000003</v>
      </c>
      <c r="P31" s="1">
        <v>45405105.619999997</v>
      </c>
      <c r="Q31" s="1">
        <v>28730642.579999998</v>
      </c>
      <c r="R31" s="1">
        <v>8974676.4199999999</v>
      </c>
      <c r="S31" s="1">
        <v>3830726.65</v>
      </c>
      <c r="T31" s="1">
        <v>1688200.26</v>
      </c>
      <c r="U31" s="1">
        <v>333069.15000000002</v>
      </c>
      <c r="V31" s="1">
        <v>4006931.98</v>
      </c>
      <c r="W31" s="1">
        <v>47564247.039999999</v>
      </c>
    </row>
    <row r="32" spans="1:23" ht="57" x14ac:dyDescent="0.25">
      <c r="A32" t="str">
        <f t="shared" si="0"/>
        <v>9207_2013</v>
      </c>
      <c r="C32" s="72">
        <v>30</v>
      </c>
      <c r="D32" s="1">
        <v>7</v>
      </c>
      <c r="E32" s="1" t="s">
        <v>55</v>
      </c>
      <c r="F32" s="1">
        <v>9207</v>
      </c>
      <c r="G32" s="1">
        <v>2013</v>
      </c>
      <c r="H32" s="1">
        <v>0</v>
      </c>
      <c r="I32" s="1">
        <v>1</v>
      </c>
      <c r="J32" s="1">
        <v>11550778</v>
      </c>
      <c r="K32" s="1">
        <v>15158259.960000001</v>
      </c>
      <c r="L32" s="1">
        <v>0</v>
      </c>
      <c r="M32" s="1">
        <v>14484126.6</v>
      </c>
      <c r="N32" s="1">
        <v>16788669.030000001</v>
      </c>
      <c r="O32" s="1">
        <v>22098.61</v>
      </c>
      <c r="P32" s="1">
        <v>46453154.200000003</v>
      </c>
      <c r="Q32" s="1">
        <v>28211260.510000002</v>
      </c>
      <c r="R32" s="1">
        <v>8815016.6799999997</v>
      </c>
      <c r="S32" s="1">
        <v>3785638.34</v>
      </c>
      <c r="T32" s="1">
        <v>1448340.8</v>
      </c>
      <c r="U32" s="1">
        <v>234369.31</v>
      </c>
      <c r="V32" s="1">
        <v>3874981.23</v>
      </c>
      <c r="W32" s="1">
        <v>46369606.869999997</v>
      </c>
    </row>
    <row r="33" spans="1:23" ht="57" x14ac:dyDescent="0.25">
      <c r="A33" t="str">
        <f t="shared" si="0"/>
        <v>9207_2014</v>
      </c>
      <c r="C33" s="72">
        <v>31</v>
      </c>
      <c r="D33" s="1">
        <v>7</v>
      </c>
      <c r="E33" s="1" t="s">
        <v>55</v>
      </c>
      <c r="F33" s="1">
        <v>9207</v>
      </c>
      <c r="G33" s="1">
        <v>2014</v>
      </c>
      <c r="H33" s="1">
        <v>0</v>
      </c>
      <c r="I33" s="1">
        <v>1</v>
      </c>
      <c r="J33" s="1">
        <v>11777917</v>
      </c>
      <c r="K33" s="1">
        <v>14095166.09</v>
      </c>
      <c r="L33" s="1">
        <v>113643.74</v>
      </c>
      <c r="M33" s="1">
        <v>15335213.1</v>
      </c>
      <c r="N33" s="1">
        <v>15979440</v>
      </c>
      <c r="O33" s="1">
        <v>29943.02</v>
      </c>
      <c r="P33" s="1">
        <v>45553405.950000003</v>
      </c>
      <c r="Q33" s="1">
        <v>27623079.739999998</v>
      </c>
      <c r="R33" s="1">
        <v>8610518.6600000001</v>
      </c>
      <c r="S33" s="1">
        <v>3914571.62</v>
      </c>
      <c r="T33" s="1">
        <v>1626167.82</v>
      </c>
      <c r="U33" s="1">
        <v>185139.78</v>
      </c>
      <c r="V33" s="1">
        <v>3602764.63</v>
      </c>
      <c r="W33" s="1">
        <v>45562242.25</v>
      </c>
    </row>
    <row r="34" spans="1:23" ht="57" x14ac:dyDescent="0.25">
      <c r="A34" t="str">
        <f t="shared" si="0"/>
        <v>9207_2015</v>
      </c>
      <c r="C34" s="72">
        <v>32</v>
      </c>
      <c r="D34" s="1">
        <v>7</v>
      </c>
      <c r="E34" s="1" t="s">
        <v>55</v>
      </c>
      <c r="F34" s="1">
        <v>9207</v>
      </c>
      <c r="G34" s="1">
        <v>2015</v>
      </c>
      <c r="H34" s="1">
        <v>0</v>
      </c>
      <c r="I34" s="1">
        <v>1</v>
      </c>
      <c r="J34" s="1">
        <v>12118861</v>
      </c>
      <c r="K34" s="1">
        <v>15340657.09</v>
      </c>
      <c r="L34" s="1">
        <v>219525.72</v>
      </c>
      <c r="M34" s="1">
        <v>15930807.66</v>
      </c>
      <c r="N34" s="1">
        <v>16339154.359999999</v>
      </c>
      <c r="O34" s="1">
        <v>39165</v>
      </c>
      <c r="P34" s="1">
        <v>47869309.829999998</v>
      </c>
      <c r="Q34" s="1">
        <v>28499204.870000001</v>
      </c>
      <c r="R34" s="1">
        <v>8788667.3800000008</v>
      </c>
      <c r="S34" s="1">
        <v>4224120.46</v>
      </c>
      <c r="T34" s="1">
        <v>1607954.29</v>
      </c>
      <c r="U34" s="1">
        <v>106484.27</v>
      </c>
      <c r="V34" s="1">
        <v>3693508.33</v>
      </c>
      <c r="W34" s="1">
        <v>46919939.600000001</v>
      </c>
    </row>
    <row r="35" spans="1:23" ht="57" x14ac:dyDescent="0.25">
      <c r="A35" t="str">
        <f t="shared" si="0"/>
        <v>9207_2016</v>
      </c>
      <c r="C35" s="72">
        <v>33</v>
      </c>
      <c r="D35" s="1">
        <v>7</v>
      </c>
      <c r="E35" s="1" t="s">
        <v>55</v>
      </c>
      <c r="F35" s="1">
        <v>9207</v>
      </c>
      <c r="G35" s="1">
        <v>2016</v>
      </c>
      <c r="H35" s="1">
        <v>0</v>
      </c>
      <c r="I35" s="1">
        <v>1</v>
      </c>
      <c r="J35" s="1">
        <v>12217270</v>
      </c>
      <c r="K35" s="1">
        <v>15033518.66</v>
      </c>
      <c r="L35" s="1">
        <v>20414.89</v>
      </c>
      <c r="M35" s="1">
        <v>15961954.050000001</v>
      </c>
      <c r="N35" s="1">
        <v>15936007.43</v>
      </c>
      <c r="O35" s="1">
        <v>355712.21</v>
      </c>
      <c r="P35" s="1">
        <v>47307607.240000002</v>
      </c>
      <c r="Q35" s="1">
        <v>29395122.379999999</v>
      </c>
      <c r="R35" s="1">
        <v>9165109.7799999993</v>
      </c>
      <c r="S35" s="1">
        <v>3669688.03</v>
      </c>
      <c r="T35" s="1">
        <v>1474780.39</v>
      </c>
      <c r="U35" s="1">
        <v>82362.77</v>
      </c>
      <c r="V35" s="1">
        <v>3601071.42</v>
      </c>
      <c r="W35" s="1">
        <v>47388134.770000003</v>
      </c>
    </row>
    <row r="36" spans="1:23" ht="57" x14ac:dyDescent="0.25">
      <c r="A36" t="str">
        <f t="shared" si="0"/>
        <v>9207_2017</v>
      </c>
      <c r="C36" s="72">
        <v>34</v>
      </c>
      <c r="D36" s="1">
        <v>7</v>
      </c>
      <c r="E36" s="1" t="s">
        <v>55</v>
      </c>
      <c r="F36" s="1">
        <v>9207</v>
      </c>
      <c r="G36" s="1">
        <v>2017</v>
      </c>
      <c r="H36" s="1">
        <v>0</v>
      </c>
      <c r="I36" s="1">
        <v>1</v>
      </c>
      <c r="J36" s="1">
        <v>12386050</v>
      </c>
      <c r="K36" s="1">
        <v>15401848.18</v>
      </c>
      <c r="L36" s="1">
        <v>116727.27</v>
      </c>
      <c r="M36" s="1">
        <v>15883154.720000001</v>
      </c>
      <c r="N36" s="1">
        <v>15828335.699999999</v>
      </c>
      <c r="O36" s="1">
        <v>6886961.1600000001</v>
      </c>
      <c r="P36" s="1">
        <v>54117027.030000001</v>
      </c>
      <c r="Q36" s="1">
        <v>28911496.780000001</v>
      </c>
      <c r="R36" s="1">
        <v>9157676.6099999994</v>
      </c>
      <c r="S36" s="1">
        <v>3278038.64</v>
      </c>
      <c r="T36" s="1">
        <v>1787651.01</v>
      </c>
      <c r="U36" s="1">
        <v>115728.37</v>
      </c>
      <c r="V36" s="1">
        <v>9333807.7799999993</v>
      </c>
      <c r="W36" s="1">
        <v>52584399.189999998</v>
      </c>
    </row>
    <row r="37" spans="1:23" ht="57" x14ac:dyDescent="0.25">
      <c r="A37" t="str">
        <f t="shared" si="0"/>
        <v>9207_2018</v>
      </c>
      <c r="C37" s="72">
        <v>35</v>
      </c>
      <c r="D37" s="1">
        <v>7</v>
      </c>
      <c r="E37" s="1" t="s">
        <v>55</v>
      </c>
      <c r="F37" s="1">
        <v>9207</v>
      </c>
      <c r="G37" s="1">
        <v>2018</v>
      </c>
      <c r="H37" s="1">
        <v>0</v>
      </c>
      <c r="I37" s="1">
        <v>1</v>
      </c>
      <c r="J37" s="1">
        <v>12580469</v>
      </c>
      <c r="K37" s="1">
        <v>15239934.68</v>
      </c>
      <c r="L37" s="1">
        <v>0</v>
      </c>
      <c r="M37" s="1">
        <v>16395508.07</v>
      </c>
      <c r="N37" s="1">
        <v>16505351.880000001</v>
      </c>
      <c r="O37" s="1">
        <v>54246.42</v>
      </c>
      <c r="P37" s="1">
        <v>48195041.049999997</v>
      </c>
      <c r="Q37" s="1">
        <v>28967145.640000001</v>
      </c>
      <c r="R37" s="1">
        <v>8921500.7599999998</v>
      </c>
      <c r="S37" s="1">
        <v>3235061.73</v>
      </c>
      <c r="T37" s="1">
        <v>1671533.23</v>
      </c>
      <c r="U37" s="1">
        <v>318693.44</v>
      </c>
      <c r="V37" s="1">
        <v>4000535.7</v>
      </c>
      <c r="W37" s="1">
        <v>47114470.5</v>
      </c>
    </row>
    <row r="38" spans="1:23" ht="57" x14ac:dyDescent="0.25">
      <c r="A38" t="str">
        <f t="shared" si="0"/>
        <v>9207_2019</v>
      </c>
      <c r="C38" s="72">
        <v>36</v>
      </c>
      <c r="D38" s="1">
        <v>7</v>
      </c>
      <c r="E38" s="1" t="s">
        <v>55</v>
      </c>
      <c r="F38" s="1">
        <v>9207</v>
      </c>
      <c r="G38" s="1">
        <v>2019</v>
      </c>
      <c r="H38" s="1">
        <v>0</v>
      </c>
      <c r="I38" s="1">
        <v>1</v>
      </c>
      <c r="J38" s="1">
        <v>12769236</v>
      </c>
      <c r="K38" s="1">
        <v>16017482.01</v>
      </c>
      <c r="L38" s="1">
        <v>0</v>
      </c>
      <c r="M38" s="1">
        <v>16450820.51</v>
      </c>
      <c r="N38" s="1">
        <v>16731766.77</v>
      </c>
      <c r="O38" s="1">
        <v>75419.16</v>
      </c>
      <c r="P38" s="1">
        <v>49275488.450000003</v>
      </c>
      <c r="Q38" s="1">
        <v>29868158.190000001</v>
      </c>
      <c r="R38" s="1">
        <v>8764399.1600000001</v>
      </c>
      <c r="S38" s="1">
        <v>3363455.9</v>
      </c>
      <c r="T38" s="1">
        <v>2004718.35</v>
      </c>
      <c r="U38" s="1">
        <v>355832.14</v>
      </c>
      <c r="V38" s="1">
        <v>3789464.79</v>
      </c>
      <c r="W38" s="1">
        <v>48146028.530000001</v>
      </c>
    </row>
    <row r="39" spans="1:23" ht="57" x14ac:dyDescent="0.25">
      <c r="A39" t="str">
        <f t="shared" si="0"/>
        <v>9207_2020</v>
      </c>
      <c r="C39" s="72">
        <v>37</v>
      </c>
      <c r="D39" s="1">
        <v>7</v>
      </c>
      <c r="E39" s="1" t="s">
        <v>55</v>
      </c>
      <c r="F39" s="1">
        <v>9207</v>
      </c>
      <c r="G39" s="1">
        <v>2020</v>
      </c>
      <c r="H39" s="1">
        <v>0</v>
      </c>
      <c r="I39" s="1">
        <v>1</v>
      </c>
      <c r="J39" s="1">
        <v>12922948</v>
      </c>
      <c r="K39" s="1">
        <v>15826675.800000001</v>
      </c>
      <c r="L39" s="1">
        <v>0</v>
      </c>
      <c r="M39" s="1">
        <v>17009591.789999999</v>
      </c>
      <c r="N39" s="1">
        <v>16725313.75</v>
      </c>
      <c r="O39" s="1">
        <v>149541.47</v>
      </c>
      <c r="P39" s="1">
        <v>49711122.810000002</v>
      </c>
      <c r="Q39" s="1">
        <v>30682507.870000001</v>
      </c>
      <c r="R39" s="1">
        <v>9141212.1999999993</v>
      </c>
      <c r="S39" s="1">
        <v>3011991.46</v>
      </c>
      <c r="T39" s="1">
        <v>1262681.78</v>
      </c>
      <c r="U39" s="1">
        <v>374629.77</v>
      </c>
      <c r="V39" s="1">
        <v>3921202.45</v>
      </c>
      <c r="W39" s="1">
        <v>48394225.530000001</v>
      </c>
    </row>
    <row r="40" spans="1:23" ht="57" x14ac:dyDescent="0.25">
      <c r="A40" t="str">
        <f t="shared" si="0"/>
        <v>9207_2021</v>
      </c>
      <c r="C40" s="72">
        <v>38</v>
      </c>
      <c r="D40" s="1">
        <v>7</v>
      </c>
      <c r="E40" s="1" t="s">
        <v>55</v>
      </c>
      <c r="F40" s="1">
        <v>9207</v>
      </c>
      <c r="G40" s="1">
        <v>2021</v>
      </c>
      <c r="H40" s="1">
        <v>0</v>
      </c>
      <c r="I40" s="1">
        <v>1</v>
      </c>
      <c r="J40" s="1">
        <v>13181825</v>
      </c>
      <c r="K40" s="1">
        <v>15767475.91</v>
      </c>
      <c r="L40" s="1">
        <v>0</v>
      </c>
      <c r="M40" s="1">
        <v>17611514.809999999</v>
      </c>
      <c r="N40" s="1">
        <v>17345889.620000001</v>
      </c>
      <c r="O40" s="1">
        <v>14050</v>
      </c>
      <c r="P40" s="1">
        <v>50738930.340000004</v>
      </c>
      <c r="Q40" s="1">
        <v>31151237.52</v>
      </c>
      <c r="R40" s="1">
        <v>9305115.1899999995</v>
      </c>
      <c r="S40" s="1">
        <v>2708126.16</v>
      </c>
      <c r="T40" s="1">
        <v>1380177.16</v>
      </c>
      <c r="U40" s="1">
        <v>462494.83</v>
      </c>
      <c r="V40" s="1">
        <v>3656685.59</v>
      </c>
      <c r="W40" s="1">
        <v>48663836.450000003</v>
      </c>
    </row>
    <row r="41" spans="1:23" ht="57" x14ac:dyDescent="0.25">
      <c r="A41" t="str">
        <f t="shared" si="0"/>
        <v>9207_2022</v>
      </c>
      <c r="C41" s="72">
        <v>39</v>
      </c>
      <c r="D41" s="1">
        <v>7</v>
      </c>
      <c r="E41" s="1" t="s">
        <v>55</v>
      </c>
      <c r="F41" s="1">
        <v>9207</v>
      </c>
      <c r="G41" s="1">
        <v>2022</v>
      </c>
      <c r="H41" s="1">
        <v>0</v>
      </c>
      <c r="I41" s="1">
        <v>1</v>
      </c>
      <c r="J41" s="1">
        <v>13295959</v>
      </c>
      <c r="K41" s="1">
        <v>16388337.710000001</v>
      </c>
      <c r="L41" s="1">
        <v>0</v>
      </c>
      <c r="M41" s="1">
        <v>17942109.829999998</v>
      </c>
      <c r="N41" s="1">
        <v>19139811.170000002</v>
      </c>
      <c r="O41" s="1">
        <v>1463219.29</v>
      </c>
      <c r="P41" s="1">
        <v>54933478</v>
      </c>
      <c r="Q41" s="1">
        <v>31433380.329999998</v>
      </c>
      <c r="R41" s="1">
        <v>10472149.140000001</v>
      </c>
      <c r="S41" s="1">
        <v>3043559.27</v>
      </c>
      <c r="T41" s="1">
        <v>1429617.98</v>
      </c>
      <c r="U41" s="1">
        <v>673411.02</v>
      </c>
      <c r="V41" s="1">
        <v>4876683.07</v>
      </c>
      <c r="W41" s="1">
        <v>51928800.810000002</v>
      </c>
    </row>
    <row r="42" spans="1:23" ht="57" x14ac:dyDescent="0.25">
      <c r="A42" t="str">
        <f t="shared" si="0"/>
        <v>9207_2023</v>
      </c>
      <c r="C42" s="72">
        <v>40</v>
      </c>
      <c r="D42" s="1">
        <v>7</v>
      </c>
      <c r="E42" s="1" t="s">
        <v>55</v>
      </c>
      <c r="F42" s="1">
        <v>9207</v>
      </c>
      <c r="G42" s="1">
        <v>2023</v>
      </c>
      <c r="H42" s="1">
        <v>0</v>
      </c>
      <c r="I42" s="1">
        <v>1</v>
      </c>
      <c r="J42" s="1">
        <v>13572781</v>
      </c>
      <c r="K42" s="1">
        <v>18093591.640000001</v>
      </c>
      <c r="L42" s="1">
        <v>0</v>
      </c>
      <c r="M42" s="1">
        <v>18199242.010000002</v>
      </c>
      <c r="N42" s="1">
        <v>18644709.100000001</v>
      </c>
      <c r="O42" s="1">
        <v>123370.17</v>
      </c>
      <c r="P42" s="1">
        <v>55060912.920000002</v>
      </c>
      <c r="Q42" s="1">
        <v>33651242.119999997</v>
      </c>
      <c r="R42" s="1">
        <v>10507358.07</v>
      </c>
      <c r="S42" s="1">
        <v>3637463.36</v>
      </c>
      <c r="T42" s="1">
        <v>1564457.5</v>
      </c>
      <c r="U42" s="1">
        <v>380585.93</v>
      </c>
      <c r="V42" s="1">
        <v>3827235.27</v>
      </c>
      <c r="W42" s="1">
        <v>53568342.25</v>
      </c>
    </row>
    <row r="43" spans="1:23" ht="57" x14ac:dyDescent="0.25">
      <c r="A43" t="str">
        <f t="shared" si="0"/>
        <v>9207_2024</v>
      </c>
      <c r="C43" s="72">
        <v>41</v>
      </c>
      <c r="D43" s="1">
        <v>7</v>
      </c>
      <c r="E43" s="1" t="s">
        <v>55</v>
      </c>
      <c r="F43" s="1">
        <v>9207</v>
      </c>
      <c r="G43" s="1">
        <v>2024</v>
      </c>
      <c r="H43" s="1">
        <v>0</v>
      </c>
      <c r="I43" s="1">
        <v>1</v>
      </c>
      <c r="J43" s="1">
        <v>13805180</v>
      </c>
      <c r="K43" s="1">
        <v>19922672.98</v>
      </c>
      <c r="L43" s="1">
        <v>0</v>
      </c>
      <c r="M43" s="1">
        <v>18084382.75</v>
      </c>
      <c r="N43" s="1">
        <v>18597599.73</v>
      </c>
      <c r="O43" s="1">
        <v>5660.06</v>
      </c>
      <c r="P43" s="1">
        <v>56610315.520000003</v>
      </c>
      <c r="Q43" s="1">
        <v>35181711.020000003</v>
      </c>
      <c r="R43" s="1">
        <v>11074082.5</v>
      </c>
      <c r="S43" s="1">
        <v>3726515.55</v>
      </c>
      <c r="T43" s="1">
        <v>1523262.6</v>
      </c>
      <c r="U43" s="1">
        <v>508270.38</v>
      </c>
      <c r="V43" s="1">
        <v>3586917.03</v>
      </c>
      <c r="W43" s="1">
        <v>55600759.079999998</v>
      </c>
    </row>
    <row r="44" spans="1:23" ht="57" x14ac:dyDescent="0.25">
      <c r="A44" t="str">
        <f t="shared" si="0"/>
        <v>9207_2025</v>
      </c>
      <c r="C44" s="72">
        <v>42</v>
      </c>
      <c r="D44" s="1">
        <v>7</v>
      </c>
      <c r="E44" s="1" t="s">
        <v>55</v>
      </c>
      <c r="F44" s="1">
        <v>9207</v>
      </c>
      <c r="G44" s="1">
        <v>2025</v>
      </c>
      <c r="H44" s="1">
        <v>0</v>
      </c>
      <c r="I44" s="1">
        <v>1</v>
      </c>
      <c r="J44" s="1">
        <v>8919106</v>
      </c>
      <c r="K44" s="1">
        <v>16011400.470000001</v>
      </c>
      <c r="L44" s="1">
        <v>0</v>
      </c>
      <c r="M44" s="1">
        <v>18195339.91</v>
      </c>
      <c r="N44" s="1">
        <v>15830946.970000001</v>
      </c>
      <c r="O44" s="1">
        <v>0</v>
      </c>
      <c r="P44" s="1">
        <v>50037687.350000001</v>
      </c>
      <c r="Q44" s="1">
        <v>30298533.02</v>
      </c>
      <c r="R44" s="1">
        <v>9561198.4700000007</v>
      </c>
      <c r="S44" s="1">
        <v>3550287.31</v>
      </c>
      <c r="T44" s="1">
        <v>1103650.06</v>
      </c>
      <c r="U44" s="1">
        <v>407217.37</v>
      </c>
      <c r="V44" s="1">
        <v>4084487.59</v>
      </c>
      <c r="W44" s="1">
        <v>49005373.82</v>
      </c>
    </row>
    <row r="45" spans="1:23" ht="57" x14ac:dyDescent="0.25">
      <c r="A45" t="str">
        <f t="shared" si="0"/>
        <v>9209_2012</v>
      </c>
      <c r="C45" s="72">
        <v>43</v>
      </c>
      <c r="D45" s="1">
        <v>9</v>
      </c>
      <c r="E45" s="1" t="s">
        <v>61</v>
      </c>
      <c r="F45" s="1">
        <v>9209</v>
      </c>
      <c r="G45" s="1">
        <v>2012</v>
      </c>
      <c r="H45" s="1">
        <v>0</v>
      </c>
      <c r="I45" s="1">
        <v>1</v>
      </c>
      <c r="J45" s="1">
        <v>8263163</v>
      </c>
      <c r="K45" s="1">
        <v>10146138.279999999</v>
      </c>
      <c r="L45" s="1">
        <v>35998.47</v>
      </c>
      <c r="M45" s="1">
        <v>10447520.779999999</v>
      </c>
      <c r="N45" s="1">
        <v>11940560.710000001</v>
      </c>
      <c r="O45" s="1">
        <v>43666.61</v>
      </c>
      <c r="P45" s="1">
        <v>32613884.850000001</v>
      </c>
      <c r="Q45" s="1">
        <v>19946292.300000001</v>
      </c>
      <c r="R45" s="1">
        <v>6121651.3099999996</v>
      </c>
      <c r="S45" s="1">
        <v>2954407.09</v>
      </c>
      <c r="T45" s="1">
        <v>1197752.69</v>
      </c>
      <c r="U45" s="1">
        <v>385570.72</v>
      </c>
      <c r="V45" s="1">
        <v>3116783.1</v>
      </c>
      <c r="W45" s="1">
        <v>33722457.210000001</v>
      </c>
    </row>
    <row r="46" spans="1:23" ht="57" x14ac:dyDescent="0.25">
      <c r="A46" t="str">
        <f t="shared" si="0"/>
        <v>9209_2013</v>
      </c>
      <c r="C46" s="72">
        <v>44</v>
      </c>
      <c r="D46" s="1">
        <v>9</v>
      </c>
      <c r="E46" s="1" t="s">
        <v>61</v>
      </c>
      <c r="F46" s="1">
        <v>9209</v>
      </c>
      <c r="G46" s="1">
        <v>2013</v>
      </c>
      <c r="H46" s="1">
        <v>0</v>
      </c>
      <c r="I46" s="1">
        <v>1</v>
      </c>
      <c r="J46" s="1">
        <v>8404029</v>
      </c>
      <c r="K46" s="1">
        <v>10561092.75</v>
      </c>
      <c r="L46" s="1">
        <v>145099.01999999999</v>
      </c>
      <c r="M46" s="1">
        <v>10643993.970000001</v>
      </c>
      <c r="N46" s="1">
        <v>11707498.960000001</v>
      </c>
      <c r="O46" s="1">
        <v>0</v>
      </c>
      <c r="P46" s="1">
        <v>33057684.699999999</v>
      </c>
      <c r="Q46" s="1">
        <v>21381889.199999999</v>
      </c>
      <c r="R46" s="1">
        <v>5562412.9800000004</v>
      </c>
      <c r="S46" s="1">
        <v>3083818.23</v>
      </c>
      <c r="T46" s="1">
        <v>1135390.1599999999</v>
      </c>
      <c r="U46" s="1">
        <v>879222.9</v>
      </c>
      <c r="V46" s="1">
        <v>4226716.79</v>
      </c>
      <c r="W46" s="1">
        <v>36269450.259999998</v>
      </c>
    </row>
    <row r="47" spans="1:23" ht="57" x14ac:dyDescent="0.25">
      <c r="A47" t="str">
        <f t="shared" si="0"/>
        <v>9209_2014</v>
      </c>
      <c r="C47" s="72">
        <v>45</v>
      </c>
      <c r="D47" s="1">
        <v>9</v>
      </c>
      <c r="E47" s="1" t="s">
        <v>61</v>
      </c>
      <c r="F47" s="1">
        <v>9209</v>
      </c>
      <c r="G47" s="1">
        <v>2014</v>
      </c>
      <c r="H47" s="1">
        <v>0</v>
      </c>
      <c r="I47" s="1">
        <v>1</v>
      </c>
      <c r="J47" s="1">
        <v>8552973</v>
      </c>
      <c r="K47" s="1">
        <v>11046395.960000001</v>
      </c>
      <c r="L47" s="1">
        <v>36509.68</v>
      </c>
      <c r="M47" s="1">
        <v>11244432</v>
      </c>
      <c r="N47" s="1">
        <v>12277509.529999999</v>
      </c>
      <c r="O47" s="1">
        <v>15974.64</v>
      </c>
      <c r="P47" s="1">
        <v>34620821.810000002</v>
      </c>
      <c r="Q47" s="1">
        <v>21964001.850000001</v>
      </c>
      <c r="R47" s="1">
        <v>5825656.9199999999</v>
      </c>
      <c r="S47" s="1">
        <v>2576708.0699999998</v>
      </c>
      <c r="T47" s="1">
        <v>1175241.28</v>
      </c>
      <c r="U47" s="1">
        <v>396432.1</v>
      </c>
      <c r="V47" s="1">
        <v>2775948.52</v>
      </c>
      <c r="W47" s="1">
        <v>34713988.740000002</v>
      </c>
    </row>
    <row r="48" spans="1:23" ht="57" x14ac:dyDescent="0.25">
      <c r="A48" t="str">
        <f t="shared" si="0"/>
        <v>9209_2015</v>
      </c>
      <c r="C48" s="72">
        <v>46</v>
      </c>
      <c r="D48" s="1">
        <v>9</v>
      </c>
      <c r="E48" s="1" t="s">
        <v>61</v>
      </c>
      <c r="F48" s="1">
        <v>9209</v>
      </c>
      <c r="G48" s="1">
        <v>2015</v>
      </c>
      <c r="H48" s="1">
        <v>0</v>
      </c>
      <c r="I48" s="1">
        <v>1</v>
      </c>
      <c r="J48" s="1">
        <v>8756455</v>
      </c>
      <c r="K48" s="1">
        <v>11088109.16</v>
      </c>
      <c r="L48" s="1">
        <v>67454.31</v>
      </c>
      <c r="M48" s="1">
        <v>11839675.560000001</v>
      </c>
      <c r="N48" s="1">
        <v>11763406.289999999</v>
      </c>
      <c r="O48" s="1">
        <v>0</v>
      </c>
      <c r="P48" s="1">
        <v>34758645.32</v>
      </c>
      <c r="Q48" s="1">
        <v>23761105.75</v>
      </c>
      <c r="R48" s="1">
        <v>6266399.9400000004</v>
      </c>
      <c r="S48" s="1">
        <v>3572857.59</v>
      </c>
      <c r="T48" s="1">
        <v>1282862.8899999999</v>
      </c>
      <c r="U48" s="1">
        <v>494435.75</v>
      </c>
      <c r="V48" s="1">
        <v>3637077.9</v>
      </c>
      <c r="W48" s="1">
        <v>39014739.82</v>
      </c>
    </row>
    <row r="49" spans="1:23" ht="57" x14ac:dyDescent="0.25">
      <c r="A49" t="str">
        <f t="shared" si="0"/>
        <v>9209_2016</v>
      </c>
      <c r="C49" s="72">
        <v>47</v>
      </c>
      <c r="D49" s="1">
        <v>9</v>
      </c>
      <c r="E49" s="1" t="s">
        <v>61</v>
      </c>
      <c r="F49" s="1">
        <v>9209</v>
      </c>
      <c r="G49" s="1">
        <v>2016</v>
      </c>
      <c r="H49" s="1">
        <v>0</v>
      </c>
      <c r="I49" s="1">
        <v>1</v>
      </c>
      <c r="J49" s="1">
        <v>8875509</v>
      </c>
      <c r="K49" s="1">
        <v>11968484.460000001</v>
      </c>
      <c r="L49" s="1">
        <v>57151.13</v>
      </c>
      <c r="M49" s="1">
        <v>12015020.220000001</v>
      </c>
      <c r="N49" s="1">
        <v>11410385.710000001</v>
      </c>
      <c r="O49" s="1">
        <v>846915.7</v>
      </c>
      <c r="P49" s="1">
        <v>36297957.219999999</v>
      </c>
      <c r="Q49" s="1">
        <v>23711557.989999998</v>
      </c>
      <c r="R49" s="1">
        <v>6175595.71</v>
      </c>
      <c r="S49" s="1">
        <v>3081119.22</v>
      </c>
      <c r="T49" s="1">
        <v>881026.42</v>
      </c>
      <c r="U49" s="1">
        <v>176693.9</v>
      </c>
      <c r="V49" s="1">
        <v>2965161.58</v>
      </c>
      <c r="W49" s="1">
        <v>36991154.82</v>
      </c>
    </row>
    <row r="50" spans="1:23" ht="57" x14ac:dyDescent="0.25">
      <c r="A50" t="str">
        <f t="shared" si="0"/>
        <v>9209_2017</v>
      </c>
      <c r="C50" s="72">
        <v>48</v>
      </c>
      <c r="D50" s="1">
        <v>9</v>
      </c>
      <c r="E50" s="1" t="s">
        <v>61</v>
      </c>
      <c r="F50" s="1">
        <v>9209</v>
      </c>
      <c r="G50" s="1">
        <v>2017</v>
      </c>
      <c r="H50" s="1">
        <v>0</v>
      </c>
      <c r="I50" s="1">
        <v>1</v>
      </c>
      <c r="J50" s="1">
        <v>9056393</v>
      </c>
      <c r="K50" s="1">
        <v>12102891.449999999</v>
      </c>
      <c r="L50" s="1">
        <v>68287.7</v>
      </c>
      <c r="M50" s="1">
        <v>12014694.619999999</v>
      </c>
      <c r="N50" s="1">
        <v>12027309.939999999</v>
      </c>
      <c r="O50" s="1">
        <v>0</v>
      </c>
      <c r="P50" s="1">
        <v>36213183.710000001</v>
      </c>
      <c r="Q50" s="1">
        <v>23123631.18</v>
      </c>
      <c r="R50" s="1">
        <v>6544075.4100000001</v>
      </c>
      <c r="S50" s="1">
        <v>2777096.91</v>
      </c>
      <c r="T50" s="1">
        <v>1003920.91</v>
      </c>
      <c r="U50" s="1">
        <v>95610.66</v>
      </c>
      <c r="V50" s="1">
        <v>5650659.3700000001</v>
      </c>
      <c r="W50" s="1">
        <v>39194994.439999998</v>
      </c>
    </row>
    <row r="51" spans="1:23" ht="57" x14ac:dyDescent="0.25">
      <c r="A51" t="str">
        <f t="shared" si="0"/>
        <v>9209_2018</v>
      </c>
      <c r="C51" s="72">
        <v>49</v>
      </c>
      <c r="D51" s="1">
        <v>9</v>
      </c>
      <c r="E51" s="1" t="s">
        <v>61</v>
      </c>
      <c r="F51" s="1">
        <v>9209</v>
      </c>
      <c r="G51" s="1">
        <v>2018</v>
      </c>
      <c r="H51" s="1">
        <v>0</v>
      </c>
      <c r="I51" s="1">
        <v>1</v>
      </c>
      <c r="J51" s="1">
        <v>9223557</v>
      </c>
      <c r="K51" s="1">
        <v>13334960.789999999</v>
      </c>
      <c r="L51" s="1">
        <v>76347.02</v>
      </c>
      <c r="M51" s="1">
        <v>12403768</v>
      </c>
      <c r="N51" s="1">
        <v>12122092.060000001</v>
      </c>
      <c r="O51" s="1">
        <v>0</v>
      </c>
      <c r="P51" s="1">
        <v>37937167.869999997</v>
      </c>
      <c r="Q51" s="1">
        <v>23030340.550000001</v>
      </c>
      <c r="R51" s="1">
        <v>6516152.0300000003</v>
      </c>
      <c r="S51" s="1">
        <v>3161810.46</v>
      </c>
      <c r="T51" s="1">
        <v>926920.64</v>
      </c>
      <c r="U51" s="1">
        <v>114894.32</v>
      </c>
      <c r="V51" s="1">
        <v>3712224.11</v>
      </c>
      <c r="W51" s="1">
        <v>37462342.109999999</v>
      </c>
    </row>
    <row r="52" spans="1:23" ht="57" x14ac:dyDescent="0.25">
      <c r="A52" t="str">
        <f t="shared" si="0"/>
        <v>9209_2019</v>
      </c>
      <c r="C52" s="72">
        <v>50</v>
      </c>
      <c r="D52" s="1">
        <v>9</v>
      </c>
      <c r="E52" s="1" t="s">
        <v>61</v>
      </c>
      <c r="F52" s="1">
        <v>9209</v>
      </c>
      <c r="G52" s="1">
        <v>2019</v>
      </c>
      <c r="H52" s="1">
        <v>0</v>
      </c>
      <c r="I52" s="1">
        <v>1</v>
      </c>
      <c r="J52" s="1">
        <v>9305213</v>
      </c>
      <c r="K52" s="1">
        <v>13667847.310000001</v>
      </c>
      <c r="L52" s="1">
        <v>107893.56</v>
      </c>
      <c r="M52" s="1">
        <v>12538013.42</v>
      </c>
      <c r="N52" s="1">
        <v>12497918.949999999</v>
      </c>
      <c r="O52" s="1">
        <v>628006.88</v>
      </c>
      <c r="P52" s="1">
        <v>39439680.119999997</v>
      </c>
      <c r="Q52" s="1">
        <v>22440913.710000001</v>
      </c>
      <c r="R52" s="1">
        <v>6863122.2199999997</v>
      </c>
      <c r="S52" s="1">
        <v>2790801.77</v>
      </c>
      <c r="T52" s="1">
        <v>934305.14</v>
      </c>
      <c r="U52" s="1">
        <v>151409.60999999999</v>
      </c>
      <c r="V52" s="1">
        <v>3303438.58</v>
      </c>
      <c r="W52" s="1">
        <v>36483991.030000001</v>
      </c>
    </row>
    <row r="53" spans="1:23" ht="57" x14ac:dyDescent="0.25">
      <c r="A53" t="str">
        <f t="shared" si="0"/>
        <v>9209_2020</v>
      </c>
      <c r="C53" s="72">
        <v>51</v>
      </c>
      <c r="D53" s="1">
        <v>9</v>
      </c>
      <c r="E53" s="1" t="s">
        <v>61</v>
      </c>
      <c r="F53" s="1">
        <v>9209</v>
      </c>
      <c r="G53" s="1">
        <v>2020</v>
      </c>
      <c r="H53" s="1">
        <v>0</v>
      </c>
      <c r="I53" s="1">
        <v>1</v>
      </c>
      <c r="J53" s="1">
        <v>9437152</v>
      </c>
      <c r="K53" s="1">
        <v>14196795.119999999</v>
      </c>
      <c r="L53" s="1">
        <v>0</v>
      </c>
      <c r="M53" s="1">
        <v>12442480</v>
      </c>
      <c r="N53" s="1">
        <v>12107314.85</v>
      </c>
      <c r="O53" s="1">
        <v>354952.02</v>
      </c>
      <c r="P53" s="1">
        <v>39101541.990000002</v>
      </c>
      <c r="Q53" s="1">
        <v>22217114.93</v>
      </c>
      <c r="R53" s="1">
        <v>6917947.25</v>
      </c>
      <c r="S53" s="1">
        <v>2185910.4500000002</v>
      </c>
      <c r="T53" s="1">
        <v>876615.8</v>
      </c>
      <c r="U53" s="1">
        <v>113943.74</v>
      </c>
      <c r="V53" s="1">
        <v>2998407.28</v>
      </c>
      <c r="W53" s="1">
        <v>35309939.450000003</v>
      </c>
    </row>
    <row r="54" spans="1:23" ht="57" x14ac:dyDescent="0.25">
      <c r="A54" t="str">
        <f t="shared" si="0"/>
        <v>9209_2021</v>
      </c>
      <c r="C54" s="72">
        <v>52</v>
      </c>
      <c r="D54" s="1">
        <v>9</v>
      </c>
      <c r="E54" s="1" t="s">
        <v>61</v>
      </c>
      <c r="F54" s="1">
        <v>9209</v>
      </c>
      <c r="G54" s="1">
        <v>2021</v>
      </c>
      <c r="H54" s="1">
        <v>0</v>
      </c>
      <c r="I54" s="1">
        <v>1</v>
      </c>
      <c r="J54" s="1">
        <v>9545139</v>
      </c>
      <c r="K54" s="1">
        <v>14673139.59</v>
      </c>
      <c r="L54" s="1">
        <v>39204.75</v>
      </c>
      <c r="M54" s="1">
        <v>12622265.24</v>
      </c>
      <c r="N54" s="1">
        <v>12094687.93</v>
      </c>
      <c r="O54" s="1">
        <v>0</v>
      </c>
      <c r="P54" s="1">
        <v>39429297.509999998</v>
      </c>
      <c r="Q54" s="1">
        <v>23326681.239999998</v>
      </c>
      <c r="R54" s="1">
        <v>6494478.7800000003</v>
      </c>
      <c r="S54" s="1">
        <v>2217216.1</v>
      </c>
      <c r="T54" s="1">
        <v>994430.96</v>
      </c>
      <c r="U54" s="1">
        <v>183500.62</v>
      </c>
      <c r="V54" s="1">
        <v>2812163.42</v>
      </c>
      <c r="W54" s="1">
        <v>36028471.119999997</v>
      </c>
    </row>
    <row r="55" spans="1:23" ht="57" x14ac:dyDescent="0.25">
      <c r="A55" t="str">
        <f t="shared" si="0"/>
        <v>9209_2022</v>
      </c>
      <c r="C55" s="72">
        <v>53</v>
      </c>
      <c r="D55" s="1">
        <v>9</v>
      </c>
      <c r="E55" s="1" t="s">
        <v>61</v>
      </c>
      <c r="F55" s="1">
        <v>9209</v>
      </c>
      <c r="G55" s="1">
        <v>2022</v>
      </c>
      <c r="H55" s="1">
        <v>0</v>
      </c>
      <c r="I55" s="1">
        <v>1</v>
      </c>
      <c r="J55" s="1">
        <v>9747135</v>
      </c>
      <c r="K55" s="1">
        <v>14232761.289999999</v>
      </c>
      <c r="L55" s="1">
        <v>14493.7</v>
      </c>
      <c r="M55" s="1">
        <v>13000107.33</v>
      </c>
      <c r="N55" s="1">
        <v>13763063.779999999</v>
      </c>
      <c r="O55" s="1">
        <v>238254.59</v>
      </c>
      <c r="P55" s="1">
        <v>41248680.689999998</v>
      </c>
      <c r="Q55" s="1">
        <v>22576023.84</v>
      </c>
      <c r="R55" s="1">
        <v>7566171.96</v>
      </c>
      <c r="S55" s="1">
        <v>2393573.67</v>
      </c>
      <c r="T55" s="1">
        <v>1167681.3500000001</v>
      </c>
      <c r="U55" s="1">
        <v>292908.98</v>
      </c>
      <c r="V55" s="1">
        <v>4173539.32</v>
      </c>
      <c r="W55" s="1">
        <v>38169899.119999997</v>
      </c>
    </row>
    <row r="56" spans="1:23" ht="57" x14ac:dyDescent="0.25">
      <c r="A56" t="str">
        <f t="shared" si="0"/>
        <v>9209_2023</v>
      </c>
      <c r="C56" s="72">
        <v>54</v>
      </c>
      <c r="D56" s="1">
        <v>9</v>
      </c>
      <c r="E56" s="1" t="s">
        <v>61</v>
      </c>
      <c r="F56" s="1">
        <v>9209</v>
      </c>
      <c r="G56" s="1">
        <v>2023</v>
      </c>
      <c r="H56" s="1">
        <v>0</v>
      </c>
      <c r="I56" s="1">
        <v>1</v>
      </c>
      <c r="J56" s="1">
        <v>16019050.210000001</v>
      </c>
      <c r="K56" s="1">
        <v>20937210.109999999</v>
      </c>
      <c r="L56" s="1">
        <v>25193</v>
      </c>
      <c r="M56" s="1">
        <v>6964813.0800000001</v>
      </c>
      <c r="N56" s="1">
        <v>12204407.08</v>
      </c>
      <c r="O56" s="1">
        <v>996264.29</v>
      </c>
      <c r="P56" s="1">
        <v>41127887.560000002</v>
      </c>
      <c r="Q56" s="1">
        <v>23141146.109999999</v>
      </c>
      <c r="R56" s="1">
        <v>8235696.4800000004</v>
      </c>
      <c r="S56" s="1">
        <v>2677221.11</v>
      </c>
      <c r="T56" s="1">
        <v>1404006.71</v>
      </c>
      <c r="U56" s="1">
        <v>295871.64</v>
      </c>
      <c r="V56" s="1">
        <v>2276403.0299999998</v>
      </c>
      <c r="W56" s="1">
        <v>38030345.079999998</v>
      </c>
    </row>
    <row r="57" spans="1:23" ht="57" x14ac:dyDescent="0.25">
      <c r="A57" t="str">
        <f t="shared" si="0"/>
        <v>9209_2024</v>
      </c>
      <c r="C57" s="72">
        <v>55</v>
      </c>
      <c r="D57" s="1">
        <v>9</v>
      </c>
      <c r="E57" s="1" t="s">
        <v>61</v>
      </c>
      <c r="F57" s="1">
        <v>9209</v>
      </c>
      <c r="G57" s="1">
        <v>2024</v>
      </c>
      <c r="H57" s="1">
        <v>0</v>
      </c>
      <c r="I57" s="1">
        <v>1</v>
      </c>
      <c r="J57" s="1">
        <v>10032187</v>
      </c>
      <c r="K57" s="1">
        <v>16107842.210000001</v>
      </c>
      <c r="L57" s="1">
        <v>10000</v>
      </c>
      <c r="M57" s="1">
        <v>12974152.67</v>
      </c>
      <c r="N57" s="1">
        <v>12954216.82</v>
      </c>
      <c r="O57" s="1">
        <v>250000</v>
      </c>
      <c r="P57" s="1">
        <v>42296211.700000003</v>
      </c>
      <c r="Q57" s="1">
        <v>26856456.359999999</v>
      </c>
      <c r="R57" s="1">
        <v>7738018.2000000002</v>
      </c>
      <c r="S57" s="1">
        <v>2784132.63</v>
      </c>
      <c r="T57" s="1">
        <v>1414119.53</v>
      </c>
      <c r="U57" s="1">
        <v>141095.44</v>
      </c>
      <c r="V57" s="1">
        <v>3565618.79</v>
      </c>
      <c r="W57" s="1">
        <v>42499440.950000003</v>
      </c>
    </row>
    <row r="58" spans="1:23" ht="57" x14ac:dyDescent="0.25">
      <c r="A58" t="str">
        <f t="shared" si="0"/>
        <v>9209_2025</v>
      </c>
      <c r="C58" s="72">
        <v>56</v>
      </c>
      <c r="D58" s="1">
        <v>9</v>
      </c>
      <c r="E58" s="1" t="s">
        <v>61</v>
      </c>
      <c r="F58" s="1">
        <v>9209</v>
      </c>
      <c r="G58" s="1">
        <v>2025</v>
      </c>
      <c r="H58" s="1">
        <v>0</v>
      </c>
      <c r="I58" s="1">
        <v>1</v>
      </c>
      <c r="J58" s="1">
        <v>6389993</v>
      </c>
      <c r="K58" s="1">
        <v>12024903.890000001</v>
      </c>
      <c r="L58" s="1">
        <v>13175</v>
      </c>
      <c r="M58" s="1">
        <v>12838316.26</v>
      </c>
      <c r="N58" s="1">
        <v>10467856.65</v>
      </c>
      <c r="O58" s="1">
        <v>13115.1</v>
      </c>
      <c r="P58" s="1">
        <v>35357366.899999999</v>
      </c>
      <c r="Q58" s="1">
        <v>21111988.170000002</v>
      </c>
      <c r="R58" s="1">
        <v>6594458.21</v>
      </c>
      <c r="S58" s="1">
        <v>2322923.67</v>
      </c>
      <c r="T58" s="1">
        <v>1107608.75</v>
      </c>
      <c r="U58" s="1">
        <v>191406.69</v>
      </c>
      <c r="V58" s="1">
        <v>2155214</v>
      </c>
      <c r="W58" s="1">
        <v>33483599.489999998</v>
      </c>
    </row>
    <row r="59" spans="1:23" ht="42.75" x14ac:dyDescent="0.25">
      <c r="A59" t="str">
        <f t="shared" si="0"/>
        <v>9210_2012</v>
      </c>
      <c r="C59" s="72">
        <v>57</v>
      </c>
      <c r="D59" s="1">
        <v>10</v>
      </c>
      <c r="E59" s="1" t="s">
        <v>56</v>
      </c>
      <c r="F59" s="1">
        <v>9210</v>
      </c>
      <c r="G59" s="1">
        <v>2012</v>
      </c>
      <c r="H59" s="1">
        <v>0</v>
      </c>
      <c r="I59" s="1">
        <v>1</v>
      </c>
      <c r="J59" s="1">
        <v>11387722</v>
      </c>
      <c r="K59" s="1">
        <v>16348673.689999999</v>
      </c>
      <c r="L59" s="1">
        <v>0</v>
      </c>
      <c r="M59" s="1">
        <v>14194705.91</v>
      </c>
      <c r="N59" s="1">
        <v>16536350.970000001</v>
      </c>
      <c r="O59" s="1">
        <v>678.54</v>
      </c>
      <c r="P59" s="1">
        <v>47080409.109999999</v>
      </c>
      <c r="Q59" s="1">
        <v>25130193.039999999</v>
      </c>
      <c r="R59" s="1">
        <v>6198810.5199999996</v>
      </c>
      <c r="S59" s="1">
        <v>6852556.71</v>
      </c>
      <c r="T59" s="1">
        <v>2870583.29</v>
      </c>
      <c r="U59" s="1">
        <v>712342</v>
      </c>
      <c r="V59" s="1">
        <v>5579510.9000000004</v>
      </c>
      <c r="W59" s="1">
        <v>47343996.460000001</v>
      </c>
    </row>
    <row r="60" spans="1:23" ht="42.75" x14ac:dyDescent="0.25">
      <c r="A60" t="str">
        <f t="shared" si="0"/>
        <v>9210_2013</v>
      </c>
      <c r="C60" s="72">
        <v>58</v>
      </c>
      <c r="D60" s="1">
        <v>10</v>
      </c>
      <c r="E60" s="1" t="s">
        <v>56</v>
      </c>
      <c r="F60" s="1">
        <v>9210</v>
      </c>
      <c r="G60" s="1">
        <v>2013</v>
      </c>
      <c r="H60" s="1">
        <v>0</v>
      </c>
      <c r="I60" s="1">
        <v>1</v>
      </c>
      <c r="J60" s="1">
        <v>11611635</v>
      </c>
      <c r="K60" s="1">
        <v>16554903.74</v>
      </c>
      <c r="L60" s="1">
        <v>0</v>
      </c>
      <c r="M60" s="1">
        <v>15239948.640000001</v>
      </c>
      <c r="N60" s="1">
        <v>15824048.880000001</v>
      </c>
      <c r="O60" s="1">
        <v>0</v>
      </c>
      <c r="P60" s="1">
        <v>47618901.259999998</v>
      </c>
      <c r="Q60" s="1">
        <v>26868907.100000001</v>
      </c>
      <c r="R60" s="1">
        <v>6516508.7599999998</v>
      </c>
      <c r="S60" s="1">
        <v>6977574.6100000003</v>
      </c>
      <c r="T60" s="1">
        <v>2782926.57</v>
      </c>
      <c r="U60" s="1">
        <v>769517.89</v>
      </c>
      <c r="V60" s="1">
        <v>3768573.9</v>
      </c>
      <c r="W60" s="1">
        <v>47684008.829999998</v>
      </c>
    </row>
    <row r="61" spans="1:23" ht="42.75" x14ac:dyDescent="0.25">
      <c r="A61" t="str">
        <f t="shared" si="0"/>
        <v>9210_2014</v>
      </c>
      <c r="C61" s="72">
        <v>59</v>
      </c>
      <c r="D61" s="1">
        <v>10</v>
      </c>
      <c r="E61" s="1" t="s">
        <v>56</v>
      </c>
      <c r="F61" s="1">
        <v>9210</v>
      </c>
      <c r="G61" s="1">
        <v>2014</v>
      </c>
      <c r="H61" s="1">
        <v>0</v>
      </c>
      <c r="I61" s="1">
        <v>1</v>
      </c>
      <c r="J61" s="1">
        <v>11894880</v>
      </c>
      <c r="K61" s="1">
        <v>17946490.440000001</v>
      </c>
      <c r="L61" s="1">
        <v>0</v>
      </c>
      <c r="M61" s="1">
        <v>16530195.189999999</v>
      </c>
      <c r="N61" s="1">
        <v>15261041.210000001</v>
      </c>
      <c r="O61" s="1">
        <v>50938.63</v>
      </c>
      <c r="P61" s="1">
        <v>49788665.469999999</v>
      </c>
      <c r="Q61" s="1">
        <v>28253546.41</v>
      </c>
      <c r="R61" s="1">
        <v>6993691.0800000001</v>
      </c>
      <c r="S61" s="1">
        <v>7999827</v>
      </c>
      <c r="T61" s="1">
        <v>3503873</v>
      </c>
      <c r="U61" s="1">
        <v>625563.09</v>
      </c>
      <c r="V61" s="1">
        <v>3288565.4</v>
      </c>
      <c r="W61" s="1">
        <v>50665065.979999997</v>
      </c>
    </row>
    <row r="62" spans="1:23" ht="42.75" x14ac:dyDescent="0.25">
      <c r="A62" t="str">
        <f t="shared" si="0"/>
        <v>9210_2015</v>
      </c>
      <c r="C62" s="72">
        <v>60</v>
      </c>
      <c r="D62" s="1">
        <v>10</v>
      </c>
      <c r="E62" s="1" t="s">
        <v>56</v>
      </c>
      <c r="F62" s="1">
        <v>9210</v>
      </c>
      <c r="G62" s="1">
        <v>2015</v>
      </c>
      <c r="H62" s="1">
        <v>0</v>
      </c>
      <c r="I62" s="1">
        <v>1</v>
      </c>
      <c r="J62" s="1">
        <v>12381078</v>
      </c>
      <c r="K62" s="1">
        <v>19020666.34</v>
      </c>
      <c r="L62" s="1">
        <v>62610.41</v>
      </c>
      <c r="M62" s="1">
        <v>17477851.140000001</v>
      </c>
      <c r="N62" s="1">
        <v>16208380.99</v>
      </c>
      <c r="O62" s="1">
        <v>0</v>
      </c>
      <c r="P62" s="1">
        <v>52769508.880000003</v>
      </c>
      <c r="Q62" s="1">
        <v>29325853.82</v>
      </c>
      <c r="R62" s="1">
        <v>7357639.5599999996</v>
      </c>
      <c r="S62" s="1">
        <v>8241177.8499999996</v>
      </c>
      <c r="T62" s="1">
        <v>3573803.38</v>
      </c>
      <c r="U62" s="1">
        <v>723979.97</v>
      </c>
      <c r="V62" s="1">
        <v>3898224.04</v>
      </c>
      <c r="W62" s="1">
        <v>53120678.619999997</v>
      </c>
    </row>
    <row r="63" spans="1:23" ht="42.75" x14ac:dyDescent="0.25">
      <c r="A63" t="str">
        <f t="shared" si="0"/>
        <v>9210_2016</v>
      </c>
      <c r="C63" s="72">
        <v>61</v>
      </c>
      <c r="D63" s="1">
        <v>10</v>
      </c>
      <c r="E63" s="1" t="s">
        <v>56</v>
      </c>
      <c r="F63" s="1">
        <v>9210</v>
      </c>
      <c r="G63" s="1">
        <v>2016</v>
      </c>
      <c r="H63" s="1">
        <v>0</v>
      </c>
      <c r="I63" s="1">
        <v>1</v>
      </c>
      <c r="J63" s="1">
        <v>12630927</v>
      </c>
      <c r="K63" s="1">
        <v>18849240.739999998</v>
      </c>
      <c r="L63" s="1">
        <v>0</v>
      </c>
      <c r="M63" s="1">
        <v>16832128.32</v>
      </c>
      <c r="N63" s="1">
        <v>16553142.93</v>
      </c>
      <c r="O63" s="1">
        <v>0</v>
      </c>
      <c r="P63" s="1">
        <v>52234511.990000002</v>
      </c>
      <c r="Q63" s="1">
        <v>29537037.609999999</v>
      </c>
      <c r="R63" s="1">
        <v>7468265.5099999998</v>
      </c>
      <c r="S63" s="1">
        <v>7640998.6500000004</v>
      </c>
      <c r="T63" s="1">
        <v>3401503.47</v>
      </c>
      <c r="U63" s="1">
        <v>361909</v>
      </c>
      <c r="V63" s="1">
        <v>5429329.8799999999</v>
      </c>
      <c r="W63" s="1">
        <v>53839044.119999997</v>
      </c>
    </row>
    <row r="64" spans="1:23" ht="42.75" x14ac:dyDescent="0.25">
      <c r="A64" t="str">
        <f t="shared" si="0"/>
        <v>9210_2017</v>
      </c>
      <c r="C64" s="72">
        <v>62</v>
      </c>
      <c r="D64" s="1">
        <v>10</v>
      </c>
      <c r="E64" s="1" t="s">
        <v>56</v>
      </c>
      <c r="F64" s="1">
        <v>9210</v>
      </c>
      <c r="G64" s="1">
        <v>2017</v>
      </c>
      <c r="H64" s="1">
        <v>0</v>
      </c>
      <c r="I64" s="1">
        <v>1</v>
      </c>
      <c r="J64" s="1">
        <v>13004104</v>
      </c>
      <c r="K64" s="1">
        <v>19739174.489999998</v>
      </c>
      <c r="L64" s="1">
        <v>0</v>
      </c>
      <c r="M64" s="1">
        <v>17128674.370000001</v>
      </c>
      <c r="N64" s="1">
        <v>16354992.4</v>
      </c>
      <c r="O64" s="1">
        <v>731395</v>
      </c>
      <c r="P64" s="1">
        <v>53954236.259999998</v>
      </c>
      <c r="Q64" s="1">
        <v>30442365.460000001</v>
      </c>
      <c r="R64" s="1">
        <v>7864530.2000000002</v>
      </c>
      <c r="S64" s="1">
        <v>7903392.0999999996</v>
      </c>
      <c r="T64" s="1">
        <v>3414826.13</v>
      </c>
      <c r="U64" s="1">
        <v>580661.39</v>
      </c>
      <c r="V64" s="1">
        <v>5111843.13</v>
      </c>
      <c r="W64" s="1">
        <v>55317618.409999996</v>
      </c>
    </row>
    <row r="65" spans="1:23" ht="42.75" x14ac:dyDescent="0.25">
      <c r="A65" t="str">
        <f t="shared" si="0"/>
        <v>9210_2018</v>
      </c>
      <c r="C65" s="72">
        <v>63</v>
      </c>
      <c r="D65" s="1">
        <v>10</v>
      </c>
      <c r="E65" s="1" t="s">
        <v>56</v>
      </c>
      <c r="F65" s="1">
        <v>9210</v>
      </c>
      <c r="G65" s="1">
        <v>2018</v>
      </c>
      <c r="H65" s="1">
        <v>0</v>
      </c>
      <c r="I65" s="1">
        <v>1</v>
      </c>
      <c r="J65" s="1">
        <v>13330052</v>
      </c>
      <c r="K65" s="1">
        <v>20381800.710000001</v>
      </c>
      <c r="L65" s="1">
        <v>0</v>
      </c>
      <c r="M65" s="1">
        <v>17785511.789999999</v>
      </c>
      <c r="N65" s="1">
        <v>17078669.109999999</v>
      </c>
      <c r="O65" s="1">
        <v>0</v>
      </c>
      <c r="P65" s="1">
        <v>55245981.609999999</v>
      </c>
      <c r="Q65" s="1">
        <v>32010333.609999999</v>
      </c>
      <c r="R65" s="1">
        <v>8467673.7300000004</v>
      </c>
      <c r="S65" s="1">
        <v>7529237.5800000001</v>
      </c>
      <c r="T65" s="1">
        <v>3469422.18</v>
      </c>
      <c r="U65" s="1">
        <v>411000.87</v>
      </c>
      <c r="V65" s="1">
        <v>3891989.27</v>
      </c>
      <c r="W65" s="1">
        <v>55779657.240000002</v>
      </c>
    </row>
    <row r="66" spans="1:23" ht="42.75" x14ac:dyDescent="0.25">
      <c r="A66" t="str">
        <f t="shared" si="0"/>
        <v>9210_2019</v>
      </c>
      <c r="C66" s="72">
        <v>64</v>
      </c>
      <c r="D66" s="1">
        <v>10</v>
      </c>
      <c r="E66" s="1" t="s">
        <v>56</v>
      </c>
      <c r="F66" s="1">
        <v>9210</v>
      </c>
      <c r="G66" s="1">
        <v>2019</v>
      </c>
      <c r="H66" s="1">
        <v>0</v>
      </c>
      <c r="I66" s="1">
        <v>1</v>
      </c>
      <c r="J66" s="1">
        <v>13581191</v>
      </c>
      <c r="K66" s="1">
        <v>20443298.260000002</v>
      </c>
      <c r="L66" s="1">
        <v>0</v>
      </c>
      <c r="M66" s="1">
        <v>17908326.789999999</v>
      </c>
      <c r="N66" s="1">
        <v>17265617.829999998</v>
      </c>
      <c r="O66" s="1">
        <v>0</v>
      </c>
      <c r="P66" s="1">
        <v>55617242.880000003</v>
      </c>
      <c r="Q66" s="1">
        <v>32861127.59</v>
      </c>
      <c r="R66" s="1">
        <v>8845923.2300000004</v>
      </c>
      <c r="S66" s="1">
        <v>6951004.54</v>
      </c>
      <c r="T66" s="1">
        <v>2579780.35</v>
      </c>
      <c r="U66" s="1">
        <v>267375.8</v>
      </c>
      <c r="V66" s="1">
        <v>4055687.47</v>
      </c>
      <c r="W66" s="1">
        <v>55560898.979999997</v>
      </c>
    </row>
    <row r="67" spans="1:23" ht="42.75" x14ac:dyDescent="0.25">
      <c r="A67" t="str">
        <f t="shared" ref="A67:A150" si="1">CONCATENATE(F67,"_",G67)</f>
        <v>9210_2020</v>
      </c>
      <c r="C67" s="72">
        <v>65</v>
      </c>
      <c r="D67" s="1">
        <v>10</v>
      </c>
      <c r="E67" s="1" t="s">
        <v>56</v>
      </c>
      <c r="F67" s="1">
        <v>9210</v>
      </c>
      <c r="G67" s="1">
        <v>2020</v>
      </c>
      <c r="H67" s="1">
        <v>0</v>
      </c>
      <c r="I67" s="1">
        <v>1</v>
      </c>
      <c r="J67" s="1">
        <v>13834474</v>
      </c>
      <c r="K67" s="1">
        <v>20054103.510000002</v>
      </c>
      <c r="L67" s="1">
        <v>0</v>
      </c>
      <c r="M67" s="1">
        <v>18542875.48</v>
      </c>
      <c r="N67" s="1">
        <v>17151192.969999999</v>
      </c>
      <c r="O67" s="1">
        <v>0</v>
      </c>
      <c r="P67" s="1">
        <v>55748171.960000001</v>
      </c>
      <c r="Q67" s="1">
        <v>32996502.66</v>
      </c>
      <c r="R67" s="1">
        <v>9023076.8599999994</v>
      </c>
      <c r="S67" s="1">
        <v>6451378.6500000004</v>
      </c>
      <c r="T67" s="1">
        <v>2114612.64</v>
      </c>
      <c r="U67" s="1">
        <v>312689.91999999998</v>
      </c>
      <c r="V67" s="1">
        <v>3866664.88</v>
      </c>
      <c r="W67" s="1">
        <v>54764925.609999999</v>
      </c>
    </row>
    <row r="68" spans="1:23" ht="42.75" x14ac:dyDescent="0.25">
      <c r="A68" t="str">
        <f t="shared" si="1"/>
        <v>9210_2021</v>
      </c>
      <c r="C68" s="72">
        <v>66</v>
      </c>
      <c r="D68" s="1">
        <v>10</v>
      </c>
      <c r="E68" s="1" t="s">
        <v>56</v>
      </c>
      <c r="F68" s="1">
        <v>9210</v>
      </c>
      <c r="G68" s="1">
        <v>2021</v>
      </c>
      <c r="H68" s="1">
        <v>0</v>
      </c>
      <c r="I68" s="1">
        <v>1</v>
      </c>
      <c r="J68" s="1">
        <v>14115861</v>
      </c>
      <c r="K68" s="1">
        <v>20628209.579999998</v>
      </c>
      <c r="L68" s="1">
        <v>0</v>
      </c>
      <c r="M68" s="1">
        <v>19292189.539999999</v>
      </c>
      <c r="N68" s="1">
        <v>17644339.969999999</v>
      </c>
      <c r="O68" s="1">
        <v>1000</v>
      </c>
      <c r="P68" s="1">
        <v>57565739.090000004</v>
      </c>
      <c r="Q68" s="1">
        <v>33118825.52</v>
      </c>
      <c r="R68" s="1">
        <v>9100801.8399999999</v>
      </c>
      <c r="S68" s="1">
        <v>6168287.5800000001</v>
      </c>
      <c r="T68" s="1">
        <v>2264757.2599999998</v>
      </c>
      <c r="U68" s="1">
        <v>352060.15</v>
      </c>
      <c r="V68" s="1">
        <v>3546582.1</v>
      </c>
      <c r="W68" s="1">
        <v>54551314.450000003</v>
      </c>
    </row>
    <row r="69" spans="1:23" ht="42.75" x14ac:dyDescent="0.25">
      <c r="A69" t="str">
        <f t="shared" si="1"/>
        <v>9210_2022</v>
      </c>
      <c r="C69" s="72">
        <v>67</v>
      </c>
      <c r="D69" s="1">
        <v>10</v>
      </c>
      <c r="E69" s="1" t="s">
        <v>56</v>
      </c>
      <c r="F69" s="1">
        <v>9210</v>
      </c>
      <c r="G69" s="1">
        <v>2022</v>
      </c>
      <c r="H69" s="1">
        <v>0</v>
      </c>
      <c r="I69" s="1">
        <v>1</v>
      </c>
      <c r="J69" s="1">
        <v>14338325</v>
      </c>
      <c r="K69" s="1">
        <v>20667021.530000001</v>
      </c>
      <c r="L69" s="1">
        <v>0</v>
      </c>
      <c r="M69" s="1">
        <v>19864631.719999999</v>
      </c>
      <c r="N69" s="1">
        <v>20518495.879999999</v>
      </c>
      <c r="O69" s="1">
        <v>0</v>
      </c>
      <c r="P69" s="1">
        <v>61050149.130000003</v>
      </c>
      <c r="Q69" s="1">
        <v>34217014.350000001</v>
      </c>
      <c r="R69" s="1">
        <v>9381482.8900000006</v>
      </c>
      <c r="S69" s="1">
        <v>7593244.0800000001</v>
      </c>
      <c r="T69" s="1">
        <v>2639607.65</v>
      </c>
      <c r="U69" s="1">
        <v>408728.32000000001</v>
      </c>
      <c r="V69" s="1">
        <v>4648603.13</v>
      </c>
      <c r="W69" s="1">
        <v>58888680.420000002</v>
      </c>
    </row>
    <row r="70" spans="1:23" ht="42.75" x14ac:dyDescent="0.25">
      <c r="A70" t="str">
        <f t="shared" si="1"/>
        <v>9210_2023</v>
      </c>
      <c r="C70" s="72">
        <v>68</v>
      </c>
      <c r="D70" s="1">
        <v>10</v>
      </c>
      <c r="E70" s="1" t="s">
        <v>56</v>
      </c>
      <c r="F70" s="1">
        <v>9210</v>
      </c>
      <c r="G70" s="1">
        <v>2023</v>
      </c>
      <c r="H70" s="1">
        <v>0</v>
      </c>
      <c r="I70" s="1">
        <v>1</v>
      </c>
      <c r="J70" s="1">
        <v>14661964</v>
      </c>
      <c r="K70" s="1">
        <v>22296442.879999999</v>
      </c>
      <c r="L70" s="1">
        <v>0</v>
      </c>
      <c r="M70" s="1">
        <v>20218945.949999999</v>
      </c>
      <c r="N70" s="1">
        <v>18356837.600000001</v>
      </c>
      <c r="O70" s="1">
        <v>24000</v>
      </c>
      <c r="P70" s="1">
        <v>60896226.43</v>
      </c>
      <c r="Q70" s="1">
        <v>36049455.009999998</v>
      </c>
      <c r="R70" s="1">
        <v>9877250.0999999996</v>
      </c>
      <c r="S70" s="1">
        <v>8575111.9800000004</v>
      </c>
      <c r="T70" s="1">
        <v>3106119.48</v>
      </c>
      <c r="U70" s="1">
        <v>315311.27</v>
      </c>
      <c r="V70" s="1">
        <v>4859024.9000000004</v>
      </c>
      <c r="W70" s="1">
        <v>62782272.740000002</v>
      </c>
    </row>
    <row r="71" spans="1:23" ht="42.75" x14ac:dyDescent="0.25">
      <c r="A71" t="str">
        <f t="shared" si="1"/>
        <v>9210_2024</v>
      </c>
      <c r="C71" s="72">
        <v>69</v>
      </c>
      <c r="D71" s="1">
        <v>10</v>
      </c>
      <c r="E71" s="1" t="s">
        <v>56</v>
      </c>
      <c r="F71" s="1">
        <v>9210</v>
      </c>
      <c r="G71" s="1">
        <v>2024</v>
      </c>
      <c r="H71" s="1">
        <v>0</v>
      </c>
      <c r="I71" s="1">
        <v>1</v>
      </c>
      <c r="J71" s="1">
        <v>15075246</v>
      </c>
      <c r="K71" s="1">
        <v>22695435.039999999</v>
      </c>
      <c r="L71" s="1">
        <v>0</v>
      </c>
      <c r="M71" s="1">
        <v>20296519.18</v>
      </c>
      <c r="N71" s="1">
        <v>19201307.149999999</v>
      </c>
      <c r="O71" s="1">
        <v>349746.61</v>
      </c>
      <c r="P71" s="1">
        <v>62543007.979999997</v>
      </c>
      <c r="Q71" s="1">
        <v>37319223.240000002</v>
      </c>
      <c r="R71" s="1">
        <v>10295507.98</v>
      </c>
      <c r="S71" s="1">
        <v>6323094.7000000002</v>
      </c>
      <c r="T71" s="1">
        <v>2584210.7200000002</v>
      </c>
      <c r="U71" s="1">
        <v>499232.09</v>
      </c>
      <c r="V71" s="1">
        <v>5737446.21</v>
      </c>
      <c r="W71" s="1">
        <v>62758714.939999998</v>
      </c>
    </row>
    <row r="72" spans="1:23" ht="42.75" x14ac:dyDescent="0.25">
      <c r="A72" t="str">
        <f t="shared" si="1"/>
        <v>9210_2025</v>
      </c>
      <c r="C72" s="72">
        <v>70</v>
      </c>
      <c r="D72" s="1">
        <v>10</v>
      </c>
      <c r="E72" s="1" t="s">
        <v>56</v>
      </c>
      <c r="F72" s="1">
        <v>9210</v>
      </c>
      <c r="G72" s="1">
        <v>2025</v>
      </c>
      <c r="H72" s="1">
        <v>0</v>
      </c>
      <c r="I72" s="1">
        <v>1</v>
      </c>
      <c r="J72" s="1">
        <v>9605919</v>
      </c>
      <c r="K72" s="1">
        <v>18206570.719999999</v>
      </c>
      <c r="L72" s="1">
        <v>0</v>
      </c>
      <c r="M72" s="1">
        <v>19820450.43</v>
      </c>
      <c r="N72" s="1">
        <v>16251951.560000001</v>
      </c>
      <c r="O72" s="1">
        <v>0</v>
      </c>
      <c r="P72" s="1">
        <v>54278972.710000001</v>
      </c>
      <c r="Q72" s="1">
        <v>31955037.34</v>
      </c>
      <c r="R72" s="1">
        <v>8904356.1799999997</v>
      </c>
      <c r="S72" s="1">
        <v>6654178.9500000002</v>
      </c>
      <c r="T72" s="1">
        <v>2685242.65</v>
      </c>
      <c r="U72" s="1">
        <v>136607.13</v>
      </c>
      <c r="V72" s="1">
        <v>3603103.08</v>
      </c>
      <c r="W72" s="1">
        <v>53938525.329999998</v>
      </c>
    </row>
    <row r="73" spans="1:23" ht="42.75" x14ac:dyDescent="0.25">
      <c r="A73" t="str">
        <f t="shared" si="1"/>
        <v>9211_2012</v>
      </c>
      <c r="C73" s="72">
        <v>71</v>
      </c>
      <c r="D73" s="1">
        <v>11</v>
      </c>
      <c r="E73" s="1" t="s">
        <v>59</v>
      </c>
      <c r="F73" s="1">
        <v>9211</v>
      </c>
      <c r="G73" s="1">
        <v>2012</v>
      </c>
      <c r="H73" s="1">
        <v>0</v>
      </c>
      <c r="I73" s="1">
        <v>1</v>
      </c>
      <c r="J73" s="1">
        <v>20183337</v>
      </c>
      <c r="K73" s="1">
        <v>23012789.120000001</v>
      </c>
      <c r="L73" s="1">
        <v>0</v>
      </c>
      <c r="M73" s="1">
        <v>26092538.809999999</v>
      </c>
      <c r="N73" s="1">
        <v>27807359.850000001</v>
      </c>
      <c r="O73" s="1">
        <v>7021.51</v>
      </c>
      <c r="P73" s="1">
        <v>76919709.290000007</v>
      </c>
      <c r="Q73" s="1">
        <v>36815410.530000001</v>
      </c>
      <c r="R73" s="1">
        <v>11247693.470000001</v>
      </c>
      <c r="S73" s="1">
        <v>19098157.809999999</v>
      </c>
      <c r="T73" s="1">
        <v>2010629.09</v>
      </c>
      <c r="U73" s="1">
        <v>604109.54</v>
      </c>
      <c r="V73" s="1">
        <v>8448627.3599999994</v>
      </c>
      <c r="W73" s="1">
        <v>78224627.799999997</v>
      </c>
    </row>
    <row r="74" spans="1:23" ht="42.75" x14ac:dyDescent="0.25">
      <c r="A74" t="str">
        <f t="shared" si="1"/>
        <v>9211_2013</v>
      </c>
      <c r="C74" s="72">
        <v>72</v>
      </c>
      <c r="D74" s="1">
        <v>11</v>
      </c>
      <c r="E74" s="1" t="s">
        <v>59</v>
      </c>
      <c r="F74" s="1">
        <v>9211</v>
      </c>
      <c r="G74" s="1">
        <v>2013</v>
      </c>
      <c r="H74" s="1">
        <v>0</v>
      </c>
      <c r="I74" s="1">
        <v>1</v>
      </c>
      <c r="J74" s="1">
        <v>20826580</v>
      </c>
      <c r="K74" s="1">
        <v>24196477.59</v>
      </c>
      <c r="L74" s="1">
        <v>0</v>
      </c>
      <c r="M74" s="1">
        <v>27157152.600000001</v>
      </c>
      <c r="N74" s="1">
        <v>26912413.079999998</v>
      </c>
      <c r="O74" s="1">
        <v>711.2</v>
      </c>
      <c r="P74" s="1">
        <v>78266754.469999999</v>
      </c>
      <c r="Q74" s="1">
        <v>37237236.549999997</v>
      </c>
      <c r="R74" s="1">
        <v>11840794.609999999</v>
      </c>
      <c r="S74" s="1">
        <v>19351665.440000001</v>
      </c>
      <c r="T74" s="1">
        <v>2342090.3199999998</v>
      </c>
      <c r="U74" s="1">
        <v>779129.62</v>
      </c>
      <c r="V74" s="1">
        <v>6987993.8899999997</v>
      </c>
      <c r="W74" s="1">
        <v>78538910.430000007</v>
      </c>
    </row>
    <row r="75" spans="1:23" ht="42.75" x14ac:dyDescent="0.25">
      <c r="A75" t="str">
        <f t="shared" si="1"/>
        <v>9211_2014</v>
      </c>
      <c r="C75" s="72">
        <v>73</v>
      </c>
      <c r="D75" s="1">
        <v>11</v>
      </c>
      <c r="E75" s="1" t="s">
        <v>59</v>
      </c>
      <c r="F75" s="1">
        <v>9211</v>
      </c>
      <c r="G75" s="1">
        <v>2014</v>
      </c>
      <c r="H75" s="1">
        <v>0</v>
      </c>
      <c r="I75" s="1">
        <v>1</v>
      </c>
      <c r="J75" s="1">
        <v>21606532</v>
      </c>
      <c r="K75" s="1">
        <v>25153622.100000001</v>
      </c>
      <c r="L75" s="1">
        <v>0</v>
      </c>
      <c r="M75" s="1">
        <v>29416334.34</v>
      </c>
      <c r="N75" s="1">
        <v>27629203</v>
      </c>
      <c r="O75" s="1">
        <v>14590.24</v>
      </c>
      <c r="P75" s="1">
        <v>82213749.680000007</v>
      </c>
      <c r="Q75" s="1">
        <v>38709359.240000002</v>
      </c>
      <c r="R75" s="1">
        <v>12549849.050000001</v>
      </c>
      <c r="S75" s="1">
        <v>20665738.059999999</v>
      </c>
      <c r="T75" s="1">
        <v>2409933.25</v>
      </c>
      <c r="U75" s="1">
        <v>534773.68999999994</v>
      </c>
      <c r="V75" s="1">
        <v>8471022.8499999996</v>
      </c>
      <c r="W75" s="1">
        <v>83340676.140000001</v>
      </c>
    </row>
    <row r="76" spans="1:23" ht="42.75" x14ac:dyDescent="0.25">
      <c r="A76" t="str">
        <f t="shared" si="1"/>
        <v>9211_2015</v>
      </c>
      <c r="C76" s="72">
        <v>74</v>
      </c>
      <c r="D76" s="1">
        <v>11</v>
      </c>
      <c r="E76" s="1" t="s">
        <v>59</v>
      </c>
      <c r="F76" s="1">
        <v>9211</v>
      </c>
      <c r="G76" s="1">
        <v>2015</v>
      </c>
      <c r="H76" s="1">
        <v>0</v>
      </c>
      <c r="I76" s="1">
        <v>1</v>
      </c>
      <c r="J76" s="1">
        <v>22747176</v>
      </c>
      <c r="K76" s="1">
        <v>27233678.140000001</v>
      </c>
      <c r="L76" s="1">
        <v>0</v>
      </c>
      <c r="M76" s="1">
        <v>31693307.420000002</v>
      </c>
      <c r="N76" s="1">
        <v>27950687.329999998</v>
      </c>
      <c r="O76" s="1">
        <v>82608.72</v>
      </c>
      <c r="P76" s="1">
        <v>86960281.609999999</v>
      </c>
      <c r="Q76" s="1">
        <v>40110282.579999998</v>
      </c>
      <c r="R76" s="1">
        <v>13251029.619999999</v>
      </c>
      <c r="S76" s="1">
        <v>22167371.379999999</v>
      </c>
      <c r="T76" s="1">
        <v>2533657.79</v>
      </c>
      <c r="U76" s="1">
        <v>798111.39</v>
      </c>
      <c r="V76" s="1">
        <v>6597354.0099999998</v>
      </c>
      <c r="W76" s="1">
        <v>85457806.769999996</v>
      </c>
    </row>
    <row r="77" spans="1:23" ht="42.75" x14ac:dyDescent="0.25">
      <c r="A77" t="str">
        <f t="shared" si="1"/>
        <v>9211_2016</v>
      </c>
      <c r="C77" s="72">
        <v>75</v>
      </c>
      <c r="D77" s="1">
        <v>11</v>
      </c>
      <c r="E77" s="1" t="s">
        <v>59</v>
      </c>
      <c r="F77" s="1">
        <v>9211</v>
      </c>
      <c r="G77" s="1">
        <v>2016</v>
      </c>
      <c r="H77" s="1">
        <v>0</v>
      </c>
      <c r="I77" s="1">
        <v>1</v>
      </c>
      <c r="J77" s="1">
        <v>23283520</v>
      </c>
      <c r="K77" s="1">
        <v>27154239.690000001</v>
      </c>
      <c r="L77" s="1">
        <v>0</v>
      </c>
      <c r="M77" s="1">
        <v>32705537.920000002</v>
      </c>
      <c r="N77" s="1">
        <v>28813924.25</v>
      </c>
      <c r="O77" s="1">
        <v>38457.58</v>
      </c>
      <c r="P77" s="1">
        <v>88712159.439999998</v>
      </c>
      <c r="Q77" s="1">
        <v>41755966.880000003</v>
      </c>
      <c r="R77" s="1">
        <v>13440165.52</v>
      </c>
      <c r="S77" s="1">
        <v>22269257.100000001</v>
      </c>
      <c r="T77" s="1">
        <v>2410592.94</v>
      </c>
      <c r="U77" s="1">
        <v>824140.91</v>
      </c>
      <c r="V77" s="1">
        <v>6829466.8300000001</v>
      </c>
      <c r="W77" s="1">
        <v>87529590.180000007</v>
      </c>
    </row>
    <row r="78" spans="1:23" ht="42.75" x14ac:dyDescent="0.25">
      <c r="A78" t="str">
        <f t="shared" si="1"/>
        <v>9211_2017</v>
      </c>
      <c r="C78" s="72">
        <v>76</v>
      </c>
      <c r="D78" s="1">
        <v>11</v>
      </c>
      <c r="E78" s="1" t="s">
        <v>59</v>
      </c>
      <c r="F78" s="1">
        <v>9211</v>
      </c>
      <c r="G78" s="1">
        <v>2017</v>
      </c>
      <c r="H78" s="1">
        <v>0</v>
      </c>
      <c r="I78" s="1">
        <v>1</v>
      </c>
      <c r="J78" s="1">
        <v>24168861</v>
      </c>
      <c r="K78" s="1">
        <v>28272453.91</v>
      </c>
      <c r="L78" s="1">
        <v>0</v>
      </c>
      <c r="M78" s="1">
        <v>33115709.030000001</v>
      </c>
      <c r="N78" s="1">
        <v>30065039.280000001</v>
      </c>
      <c r="O78" s="1">
        <v>58799.42</v>
      </c>
      <c r="P78" s="1">
        <v>91512001.640000001</v>
      </c>
      <c r="Q78" s="1">
        <v>43465294.130000003</v>
      </c>
      <c r="R78" s="1">
        <v>13919536.460000001</v>
      </c>
      <c r="S78" s="1">
        <v>22484927.789999999</v>
      </c>
      <c r="T78" s="1">
        <v>3122708.83</v>
      </c>
      <c r="U78" s="1">
        <v>615388.68000000005</v>
      </c>
      <c r="V78" s="1">
        <v>7618460.8499999996</v>
      </c>
      <c r="W78" s="1">
        <v>91226316.739999995</v>
      </c>
    </row>
    <row r="79" spans="1:23" ht="42.75" x14ac:dyDescent="0.25">
      <c r="A79" t="str">
        <f t="shared" si="1"/>
        <v>9211_2018</v>
      </c>
      <c r="C79" s="72">
        <v>77</v>
      </c>
      <c r="D79" s="1">
        <v>11</v>
      </c>
      <c r="E79" s="1" t="s">
        <v>59</v>
      </c>
      <c r="F79" s="1">
        <v>9211</v>
      </c>
      <c r="G79" s="1">
        <v>2018</v>
      </c>
      <c r="H79" s="1">
        <v>0</v>
      </c>
      <c r="I79" s="1">
        <v>1</v>
      </c>
      <c r="J79" s="1">
        <v>24874949</v>
      </c>
      <c r="K79" s="1">
        <v>29323330.969999999</v>
      </c>
      <c r="L79" s="1">
        <v>0</v>
      </c>
      <c r="M79" s="1">
        <v>34844542</v>
      </c>
      <c r="N79" s="1">
        <v>30051837.600000001</v>
      </c>
      <c r="O79" s="1">
        <v>84640.55</v>
      </c>
      <c r="P79" s="1">
        <v>94304351.120000005</v>
      </c>
      <c r="Q79" s="1">
        <v>45893257.310000002</v>
      </c>
      <c r="R79" s="1">
        <v>14456151.720000001</v>
      </c>
      <c r="S79" s="1">
        <v>22562650.859999999</v>
      </c>
      <c r="T79" s="1">
        <v>3035950.29</v>
      </c>
      <c r="U79" s="1">
        <v>508019.87</v>
      </c>
      <c r="V79" s="1">
        <v>6698441.6100000003</v>
      </c>
      <c r="W79" s="1">
        <v>93154471.659999996</v>
      </c>
    </row>
    <row r="80" spans="1:23" ht="42.75" x14ac:dyDescent="0.25">
      <c r="A80" t="str">
        <f t="shared" si="1"/>
        <v>9211_2019</v>
      </c>
      <c r="C80" s="72">
        <v>78</v>
      </c>
      <c r="D80" s="1">
        <v>11</v>
      </c>
      <c r="E80" s="1" t="s">
        <v>59</v>
      </c>
      <c r="F80" s="1">
        <v>9211</v>
      </c>
      <c r="G80" s="1">
        <v>2019</v>
      </c>
      <c r="H80" s="1">
        <v>0</v>
      </c>
      <c r="I80" s="1">
        <v>1</v>
      </c>
      <c r="J80" s="1">
        <v>25570939</v>
      </c>
      <c r="K80" s="1">
        <v>30717579.449999999</v>
      </c>
      <c r="L80" s="1">
        <v>0</v>
      </c>
      <c r="M80" s="1">
        <v>35628435.210000001</v>
      </c>
      <c r="N80" s="1">
        <v>31940833.199999999</v>
      </c>
      <c r="O80" s="1">
        <v>50462.74</v>
      </c>
      <c r="P80" s="1">
        <v>98337310.599999994</v>
      </c>
      <c r="Q80" s="1">
        <v>47888957.219999999</v>
      </c>
      <c r="R80" s="1">
        <v>15112682.369999999</v>
      </c>
      <c r="S80" s="1">
        <v>23846507.77</v>
      </c>
      <c r="T80" s="1">
        <v>3113334.67</v>
      </c>
      <c r="U80" s="1">
        <v>843228.59</v>
      </c>
      <c r="V80" s="1">
        <v>6775909.8700000001</v>
      </c>
      <c r="W80" s="1">
        <v>97580620.489999995</v>
      </c>
    </row>
    <row r="81" spans="1:23" ht="42.75" x14ac:dyDescent="0.25">
      <c r="A81" t="str">
        <f t="shared" si="1"/>
        <v>9211_2020</v>
      </c>
      <c r="C81" s="72">
        <v>79</v>
      </c>
      <c r="D81" s="1">
        <v>11</v>
      </c>
      <c r="E81" s="1" t="s">
        <v>59</v>
      </c>
      <c r="F81" s="1">
        <v>9211</v>
      </c>
      <c r="G81" s="1">
        <v>2020</v>
      </c>
      <c r="H81" s="1">
        <v>0</v>
      </c>
      <c r="I81" s="1">
        <v>1</v>
      </c>
      <c r="J81" s="1">
        <v>26336621</v>
      </c>
      <c r="K81" s="1">
        <v>30693190.879999999</v>
      </c>
      <c r="L81" s="1">
        <v>0</v>
      </c>
      <c r="M81" s="1">
        <v>37451920.82</v>
      </c>
      <c r="N81" s="1">
        <v>31750191.609999999</v>
      </c>
      <c r="O81" s="1">
        <v>65620.95</v>
      </c>
      <c r="P81" s="1">
        <v>99960924.260000005</v>
      </c>
      <c r="Q81" s="1">
        <v>50895852.880000003</v>
      </c>
      <c r="R81" s="1">
        <v>15420833.640000001</v>
      </c>
      <c r="S81" s="1">
        <v>23330603.93</v>
      </c>
      <c r="T81" s="1">
        <v>2808371.58</v>
      </c>
      <c r="U81" s="1">
        <v>727059.04</v>
      </c>
      <c r="V81" s="1">
        <v>6802174.5800000001</v>
      </c>
      <c r="W81" s="1">
        <v>99984895.650000006</v>
      </c>
    </row>
    <row r="82" spans="1:23" ht="42.75" x14ac:dyDescent="0.25">
      <c r="A82" t="str">
        <f t="shared" si="1"/>
        <v>9211_2021</v>
      </c>
      <c r="C82" s="72">
        <v>80</v>
      </c>
      <c r="D82" s="1">
        <v>11</v>
      </c>
      <c r="E82" s="1" t="s">
        <v>59</v>
      </c>
      <c r="F82" s="1">
        <v>9211</v>
      </c>
      <c r="G82" s="1">
        <v>2021</v>
      </c>
      <c r="H82" s="1">
        <v>0</v>
      </c>
      <c r="I82" s="1">
        <v>1</v>
      </c>
      <c r="J82" s="1">
        <v>27187418</v>
      </c>
      <c r="K82" s="1">
        <v>31363493.73</v>
      </c>
      <c r="L82" s="1">
        <v>0</v>
      </c>
      <c r="M82" s="1">
        <v>38840530.850000001</v>
      </c>
      <c r="N82" s="1">
        <v>33419573.940000001</v>
      </c>
      <c r="O82" s="1">
        <v>52918.12</v>
      </c>
      <c r="P82" s="1">
        <v>103676516.64</v>
      </c>
      <c r="Q82" s="1">
        <v>52893796.649999999</v>
      </c>
      <c r="R82" s="1">
        <v>16122008.800000001</v>
      </c>
      <c r="S82" s="1">
        <v>23703263.859999999</v>
      </c>
      <c r="T82" s="1">
        <v>3057688.57</v>
      </c>
      <c r="U82" s="1">
        <v>612687.80000000005</v>
      </c>
      <c r="V82" s="1">
        <v>6991944.5099999998</v>
      </c>
      <c r="W82" s="1">
        <v>103381390.19</v>
      </c>
    </row>
    <row r="83" spans="1:23" ht="42.75" x14ac:dyDescent="0.25">
      <c r="A83" t="str">
        <f t="shared" si="1"/>
        <v>9211_2022</v>
      </c>
      <c r="C83" s="72">
        <v>81</v>
      </c>
      <c r="D83" s="1">
        <v>11</v>
      </c>
      <c r="E83" s="1" t="s">
        <v>59</v>
      </c>
      <c r="F83" s="1">
        <v>9211</v>
      </c>
      <c r="G83" s="1">
        <v>2022</v>
      </c>
      <c r="H83" s="1">
        <v>0</v>
      </c>
      <c r="I83" s="1">
        <v>1</v>
      </c>
      <c r="J83" s="1">
        <v>27731735</v>
      </c>
      <c r="K83" s="1">
        <v>32123883.609999999</v>
      </c>
      <c r="L83" s="1">
        <v>0</v>
      </c>
      <c r="M83" s="1">
        <v>39755759.82</v>
      </c>
      <c r="N83" s="1">
        <v>38197848.329999998</v>
      </c>
      <c r="O83" s="1">
        <v>484407.27</v>
      </c>
      <c r="P83" s="1">
        <v>110561899.03</v>
      </c>
      <c r="Q83" s="1">
        <v>55316914.340000004</v>
      </c>
      <c r="R83" s="1">
        <v>16557003.76</v>
      </c>
      <c r="S83" s="1">
        <v>24108553.309999999</v>
      </c>
      <c r="T83" s="1">
        <v>3182232.91</v>
      </c>
      <c r="U83" s="1">
        <v>1149927.6200000001</v>
      </c>
      <c r="V83" s="1">
        <v>8179251.0599999996</v>
      </c>
      <c r="W83" s="1">
        <v>108493883</v>
      </c>
    </row>
    <row r="84" spans="1:23" ht="42.75" x14ac:dyDescent="0.25">
      <c r="A84" t="str">
        <f t="shared" si="1"/>
        <v>9211_2023</v>
      </c>
      <c r="C84" s="72">
        <v>82</v>
      </c>
      <c r="D84" s="1">
        <v>11</v>
      </c>
      <c r="E84" s="1" t="s">
        <v>59</v>
      </c>
      <c r="F84" s="1">
        <v>9211</v>
      </c>
      <c r="G84" s="1">
        <v>2023</v>
      </c>
      <c r="H84" s="1">
        <v>0</v>
      </c>
      <c r="I84" s="1">
        <v>1</v>
      </c>
      <c r="J84" s="1">
        <v>28716269</v>
      </c>
      <c r="K84" s="1">
        <v>34580133.350000001</v>
      </c>
      <c r="L84" s="1">
        <v>0</v>
      </c>
      <c r="M84" s="1">
        <v>40939258.219999999</v>
      </c>
      <c r="N84" s="1">
        <v>37607517.380000003</v>
      </c>
      <c r="O84" s="1">
        <v>2183620.7599999998</v>
      </c>
      <c r="P84" s="1">
        <v>115310529.70999999</v>
      </c>
      <c r="Q84" s="1">
        <v>56700075.159999996</v>
      </c>
      <c r="R84" s="1">
        <v>17129761.210000001</v>
      </c>
      <c r="S84" s="1">
        <v>26128015.550000001</v>
      </c>
      <c r="T84" s="1">
        <v>2368927.17</v>
      </c>
      <c r="U84" s="1">
        <v>3589208.71</v>
      </c>
      <c r="V84" s="1">
        <v>10125910.76</v>
      </c>
      <c r="W84" s="1">
        <v>116041898.56</v>
      </c>
    </row>
    <row r="85" spans="1:23" ht="42.75" x14ac:dyDescent="0.25">
      <c r="A85" t="str">
        <f t="shared" si="1"/>
        <v>9211_2024</v>
      </c>
      <c r="C85" s="72">
        <v>83</v>
      </c>
      <c r="D85" s="1">
        <v>11</v>
      </c>
      <c r="E85" s="1" t="s">
        <v>59</v>
      </c>
      <c r="F85" s="1">
        <v>9211</v>
      </c>
      <c r="G85" s="1">
        <v>2024</v>
      </c>
      <c r="H85" s="1">
        <v>0</v>
      </c>
      <c r="I85" s="1">
        <v>1</v>
      </c>
      <c r="J85" s="1">
        <v>29790375</v>
      </c>
      <c r="K85" s="1">
        <v>36159355.57</v>
      </c>
      <c r="L85" s="1">
        <v>0</v>
      </c>
      <c r="M85" s="1">
        <v>41540200.729999997</v>
      </c>
      <c r="N85" s="1">
        <v>39397019.340000004</v>
      </c>
      <c r="O85" s="1">
        <v>500566.32</v>
      </c>
      <c r="P85" s="1">
        <v>117597141.95999999</v>
      </c>
      <c r="Q85" s="1">
        <v>58787987</v>
      </c>
      <c r="R85" s="1">
        <v>18045102.59</v>
      </c>
      <c r="S85" s="1">
        <v>24262988.84</v>
      </c>
      <c r="T85" s="1">
        <v>2890128.69</v>
      </c>
      <c r="U85" s="1">
        <v>1436266.54</v>
      </c>
      <c r="V85" s="1">
        <v>8846251.5700000003</v>
      </c>
      <c r="W85" s="1">
        <v>114268725.23</v>
      </c>
    </row>
    <row r="86" spans="1:23" ht="42.75" x14ac:dyDescent="0.25">
      <c r="A86" t="str">
        <f t="shared" si="1"/>
        <v>9211_2025</v>
      </c>
      <c r="C86" s="72">
        <v>84</v>
      </c>
      <c r="D86" s="1">
        <v>11</v>
      </c>
      <c r="E86" s="1" t="s">
        <v>59</v>
      </c>
      <c r="F86" s="1">
        <v>9211</v>
      </c>
      <c r="G86" s="1">
        <v>2025</v>
      </c>
      <c r="H86" s="1">
        <v>0</v>
      </c>
      <c r="I86" s="1">
        <v>1</v>
      </c>
      <c r="J86" s="1">
        <v>18572685</v>
      </c>
      <c r="K86" s="1">
        <v>25310423.68</v>
      </c>
      <c r="L86" s="1">
        <v>0</v>
      </c>
      <c r="M86" s="1">
        <v>39886139.829999998</v>
      </c>
      <c r="N86" s="1">
        <v>35975913.960000001</v>
      </c>
      <c r="O86" s="1">
        <v>1285070.72</v>
      </c>
      <c r="P86" s="1">
        <v>102457548.19</v>
      </c>
      <c r="Q86" s="1">
        <v>53452459.109999999</v>
      </c>
      <c r="R86" s="1">
        <v>16402290.710000001</v>
      </c>
      <c r="S86" s="1">
        <v>22638728.829999998</v>
      </c>
      <c r="T86" s="1">
        <v>1715886.99</v>
      </c>
      <c r="U86" s="1">
        <v>371402.39</v>
      </c>
      <c r="V86" s="1">
        <v>7161688.1399999997</v>
      </c>
      <c r="W86" s="1">
        <v>101742456.17</v>
      </c>
    </row>
    <row r="87" spans="1:23" ht="42.75" x14ac:dyDescent="0.25">
      <c r="A87" t="str">
        <f t="shared" si="1"/>
        <v>9212_2012</v>
      </c>
      <c r="C87" s="72">
        <v>85</v>
      </c>
      <c r="D87" s="1">
        <v>12</v>
      </c>
      <c r="E87" s="1" t="s">
        <v>21</v>
      </c>
      <c r="F87" s="1">
        <v>9212</v>
      </c>
      <c r="G87" s="1">
        <v>2012</v>
      </c>
      <c r="H87" s="1">
        <v>0</v>
      </c>
      <c r="I87" s="1">
        <v>1</v>
      </c>
      <c r="J87" s="1">
        <v>7217933</v>
      </c>
      <c r="K87" s="1">
        <v>9240514.75</v>
      </c>
      <c r="L87" s="1">
        <v>44023.88</v>
      </c>
      <c r="M87" s="1">
        <v>8020791.1100000003</v>
      </c>
      <c r="N87" s="1">
        <v>10054510.789999999</v>
      </c>
      <c r="O87" s="1">
        <v>0</v>
      </c>
      <c r="P87" s="1">
        <v>27359840.530000001</v>
      </c>
      <c r="Q87" s="1">
        <v>15755057.91</v>
      </c>
      <c r="R87" s="1">
        <v>5799436.0999999996</v>
      </c>
      <c r="S87" s="1">
        <v>3378700.99</v>
      </c>
      <c r="T87" s="1">
        <v>957649.93</v>
      </c>
      <c r="U87" s="1">
        <v>367869.14</v>
      </c>
      <c r="V87" s="1">
        <v>2310442</v>
      </c>
      <c r="W87" s="1">
        <v>28569156.07</v>
      </c>
    </row>
    <row r="88" spans="1:23" ht="42.75" x14ac:dyDescent="0.25">
      <c r="A88" t="str">
        <f t="shared" si="1"/>
        <v>9212_2013</v>
      </c>
      <c r="C88" s="72">
        <v>86</v>
      </c>
      <c r="D88" s="1">
        <v>12</v>
      </c>
      <c r="E88" s="1" t="s">
        <v>21</v>
      </c>
      <c r="F88" s="1">
        <v>9212</v>
      </c>
      <c r="G88" s="1">
        <v>2013</v>
      </c>
      <c r="H88" s="1">
        <v>0</v>
      </c>
      <c r="I88" s="1">
        <v>1</v>
      </c>
      <c r="J88" s="1">
        <v>7337614</v>
      </c>
      <c r="K88" s="1">
        <v>9366828.25</v>
      </c>
      <c r="L88" s="1">
        <v>49746.44</v>
      </c>
      <c r="M88" s="1">
        <v>8193593.4500000002</v>
      </c>
      <c r="N88" s="1">
        <v>9781456.4399999995</v>
      </c>
      <c r="O88" s="1">
        <v>0</v>
      </c>
      <c r="P88" s="1">
        <v>27391624.579999998</v>
      </c>
      <c r="Q88" s="1">
        <v>16467174.789999999</v>
      </c>
      <c r="R88" s="1">
        <v>6165252.8300000001</v>
      </c>
      <c r="S88" s="1">
        <v>3641399.21</v>
      </c>
      <c r="T88" s="1">
        <v>1043832.74</v>
      </c>
      <c r="U88" s="1">
        <v>300661.94</v>
      </c>
      <c r="V88" s="1">
        <v>2295723.7799999998</v>
      </c>
      <c r="W88" s="1">
        <v>29914045.289999999</v>
      </c>
    </row>
    <row r="89" spans="1:23" ht="42.75" x14ac:dyDescent="0.25">
      <c r="A89" t="str">
        <f t="shared" si="1"/>
        <v>9212_2014</v>
      </c>
      <c r="C89" s="72">
        <v>87</v>
      </c>
      <c r="D89" s="1">
        <v>12</v>
      </c>
      <c r="E89" s="1" t="s">
        <v>21</v>
      </c>
      <c r="F89" s="1">
        <v>9212</v>
      </c>
      <c r="G89" s="1">
        <v>2014</v>
      </c>
      <c r="H89" s="1">
        <v>0</v>
      </c>
      <c r="I89" s="1">
        <v>1</v>
      </c>
      <c r="J89" s="1">
        <v>7484175</v>
      </c>
      <c r="K89" s="1">
        <v>9011902.0700000003</v>
      </c>
      <c r="L89" s="1">
        <v>71956.39</v>
      </c>
      <c r="M89" s="1">
        <v>8866237.1899999995</v>
      </c>
      <c r="N89" s="1">
        <v>11302656.050000001</v>
      </c>
      <c r="O89" s="1">
        <v>0</v>
      </c>
      <c r="P89" s="1">
        <v>29252751.699999999</v>
      </c>
      <c r="Q89" s="1">
        <v>16594168.99</v>
      </c>
      <c r="R89" s="1">
        <v>6506759.9100000001</v>
      </c>
      <c r="S89" s="1">
        <v>3232080.01</v>
      </c>
      <c r="T89" s="1">
        <v>1086646.28</v>
      </c>
      <c r="U89" s="1">
        <v>200566.86</v>
      </c>
      <c r="V89" s="1">
        <v>2118530.27</v>
      </c>
      <c r="W89" s="1">
        <v>29738752.32</v>
      </c>
    </row>
    <row r="90" spans="1:23" ht="42.75" x14ac:dyDescent="0.25">
      <c r="A90" t="str">
        <f t="shared" si="1"/>
        <v>9212_2015</v>
      </c>
      <c r="C90" s="72">
        <v>88</v>
      </c>
      <c r="D90" s="1">
        <v>12</v>
      </c>
      <c r="E90" s="1" t="s">
        <v>21</v>
      </c>
      <c r="F90" s="1">
        <v>9212</v>
      </c>
      <c r="G90" s="1">
        <v>2015</v>
      </c>
      <c r="H90" s="1">
        <v>0</v>
      </c>
      <c r="I90" s="1">
        <v>1</v>
      </c>
      <c r="J90" s="1">
        <v>7756159</v>
      </c>
      <c r="K90" s="1">
        <v>9071335.7200000007</v>
      </c>
      <c r="L90" s="1">
        <v>71956.38</v>
      </c>
      <c r="M90" s="1">
        <v>9443127.3499999996</v>
      </c>
      <c r="N90" s="1">
        <v>10902906.300000001</v>
      </c>
      <c r="O90" s="1">
        <v>0</v>
      </c>
      <c r="P90" s="1">
        <v>29489325.75</v>
      </c>
      <c r="Q90" s="1">
        <v>16519641.310000001</v>
      </c>
      <c r="R90" s="1">
        <v>6572252.29</v>
      </c>
      <c r="S90" s="1">
        <v>2928578.68</v>
      </c>
      <c r="T90" s="1">
        <v>1020878.23</v>
      </c>
      <c r="U90" s="1">
        <v>186254.78</v>
      </c>
      <c r="V90" s="1">
        <v>2135606.27</v>
      </c>
      <c r="W90" s="1">
        <v>29363211.559999999</v>
      </c>
    </row>
    <row r="91" spans="1:23" ht="42.75" x14ac:dyDescent="0.25">
      <c r="A91" t="str">
        <f t="shared" si="1"/>
        <v>9212_2016</v>
      </c>
      <c r="C91" s="72">
        <v>89</v>
      </c>
      <c r="D91" s="1">
        <v>12</v>
      </c>
      <c r="E91" s="1" t="s">
        <v>21</v>
      </c>
      <c r="F91" s="1">
        <v>9212</v>
      </c>
      <c r="G91" s="1">
        <v>2016</v>
      </c>
      <c r="H91" s="1">
        <v>0</v>
      </c>
      <c r="I91" s="1">
        <v>1</v>
      </c>
      <c r="J91" s="1">
        <v>7931017</v>
      </c>
      <c r="K91" s="1">
        <v>9351556.1099999994</v>
      </c>
      <c r="L91" s="1">
        <v>69383.27</v>
      </c>
      <c r="M91" s="1">
        <v>9697770.4299999997</v>
      </c>
      <c r="N91" s="1">
        <v>10689121.32</v>
      </c>
      <c r="O91" s="1">
        <v>0</v>
      </c>
      <c r="P91" s="1">
        <v>29807831.129999999</v>
      </c>
      <c r="Q91" s="1">
        <v>16798452.600000001</v>
      </c>
      <c r="R91" s="1">
        <v>6818622.6699999999</v>
      </c>
      <c r="S91" s="1">
        <v>3087046.91</v>
      </c>
      <c r="T91" s="1">
        <v>885125.93</v>
      </c>
      <c r="U91" s="1">
        <v>265909.78999999998</v>
      </c>
      <c r="V91" s="1">
        <v>2174002.73</v>
      </c>
      <c r="W91" s="1">
        <v>30029160.629999999</v>
      </c>
    </row>
    <row r="92" spans="1:23" ht="42.75" x14ac:dyDescent="0.25">
      <c r="A92" t="str">
        <f t="shared" si="1"/>
        <v>9212_2017</v>
      </c>
      <c r="C92" s="72">
        <v>90</v>
      </c>
      <c r="D92" s="1">
        <v>12</v>
      </c>
      <c r="E92" s="1" t="s">
        <v>21</v>
      </c>
      <c r="F92" s="1">
        <v>9212</v>
      </c>
      <c r="G92" s="1">
        <v>2017</v>
      </c>
      <c r="H92" s="1">
        <v>0</v>
      </c>
      <c r="I92" s="1">
        <v>1</v>
      </c>
      <c r="J92" s="1">
        <v>8181641</v>
      </c>
      <c r="K92" s="1">
        <v>9712846.25</v>
      </c>
      <c r="L92" s="1">
        <v>65933.05</v>
      </c>
      <c r="M92" s="1">
        <v>9807070.4900000002</v>
      </c>
      <c r="N92" s="1">
        <v>11352322.140000001</v>
      </c>
      <c r="O92" s="1">
        <v>0</v>
      </c>
      <c r="P92" s="1">
        <v>30938171.93</v>
      </c>
      <c r="Q92" s="1">
        <v>16936897.550000001</v>
      </c>
      <c r="R92" s="1">
        <v>7129647.1399999997</v>
      </c>
      <c r="S92" s="1">
        <v>3253407.35</v>
      </c>
      <c r="T92" s="1">
        <v>933417.84</v>
      </c>
      <c r="U92" s="1">
        <v>265443.38</v>
      </c>
      <c r="V92" s="1">
        <v>2179211</v>
      </c>
      <c r="W92" s="1">
        <v>30698024.260000002</v>
      </c>
    </row>
    <row r="93" spans="1:23" ht="42.75" x14ac:dyDescent="0.25">
      <c r="A93" t="str">
        <f t="shared" si="1"/>
        <v>9212_2018</v>
      </c>
      <c r="C93" s="72">
        <v>91</v>
      </c>
      <c r="D93" s="1">
        <v>12</v>
      </c>
      <c r="E93" s="1" t="s">
        <v>21</v>
      </c>
      <c r="F93" s="1">
        <v>9212</v>
      </c>
      <c r="G93" s="1">
        <v>2018</v>
      </c>
      <c r="H93" s="1">
        <v>0</v>
      </c>
      <c r="I93" s="1">
        <v>1</v>
      </c>
      <c r="J93" s="1">
        <v>8335587</v>
      </c>
      <c r="K93" s="1">
        <v>9940995.8000000007</v>
      </c>
      <c r="L93" s="1">
        <v>0</v>
      </c>
      <c r="M93" s="1">
        <v>10120271.609999999</v>
      </c>
      <c r="N93" s="1">
        <v>11184618.359999999</v>
      </c>
      <c r="O93" s="1">
        <v>7022</v>
      </c>
      <c r="P93" s="1">
        <v>31252907.77</v>
      </c>
      <c r="Q93" s="1">
        <v>16713206.380000001</v>
      </c>
      <c r="R93" s="1">
        <v>7506294.3200000003</v>
      </c>
      <c r="S93" s="1">
        <v>2937972.71</v>
      </c>
      <c r="T93" s="1">
        <v>828024.96</v>
      </c>
      <c r="U93" s="1">
        <v>148613.98000000001</v>
      </c>
      <c r="V93" s="1">
        <v>2204388</v>
      </c>
      <c r="W93" s="1">
        <v>30338500.350000001</v>
      </c>
    </row>
    <row r="94" spans="1:23" ht="42.75" x14ac:dyDescent="0.25">
      <c r="A94" t="str">
        <f t="shared" si="1"/>
        <v>9212_2019</v>
      </c>
      <c r="C94" s="72">
        <v>92</v>
      </c>
      <c r="D94" s="1">
        <v>12</v>
      </c>
      <c r="E94" s="1" t="s">
        <v>21</v>
      </c>
      <c r="F94" s="1">
        <v>9212</v>
      </c>
      <c r="G94" s="1">
        <v>2019</v>
      </c>
      <c r="H94" s="1">
        <v>0</v>
      </c>
      <c r="I94" s="1">
        <v>1</v>
      </c>
      <c r="J94" s="1">
        <v>8500793</v>
      </c>
      <c r="K94" s="1">
        <v>10027350.35</v>
      </c>
      <c r="L94" s="1">
        <v>0</v>
      </c>
      <c r="M94" s="1">
        <v>10222456.24</v>
      </c>
      <c r="N94" s="1">
        <v>11307345.98</v>
      </c>
      <c r="O94" s="1">
        <v>13438.15</v>
      </c>
      <c r="P94" s="1">
        <v>31570590.719999999</v>
      </c>
      <c r="Q94" s="1">
        <v>16273368.710000001</v>
      </c>
      <c r="R94" s="1">
        <v>7682600.4199999999</v>
      </c>
      <c r="S94" s="1">
        <v>2914265.02</v>
      </c>
      <c r="T94" s="1">
        <v>1011771.66</v>
      </c>
      <c r="U94" s="1">
        <v>378700.05</v>
      </c>
      <c r="V94" s="1">
        <v>2169293.35</v>
      </c>
      <c r="W94" s="1">
        <v>30429999.210000001</v>
      </c>
    </row>
    <row r="95" spans="1:23" ht="42.75" x14ac:dyDescent="0.25">
      <c r="A95" t="str">
        <f t="shared" si="1"/>
        <v>9212_2020</v>
      </c>
      <c r="C95" s="72">
        <v>93</v>
      </c>
      <c r="D95" s="1">
        <v>12</v>
      </c>
      <c r="E95" s="1" t="s">
        <v>21</v>
      </c>
      <c r="F95" s="1">
        <v>9212</v>
      </c>
      <c r="G95" s="1">
        <v>2020</v>
      </c>
      <c r="H95" s="1">
        <v>0</v>
      </c>
      <c r="I95" s="1">
        <v>1</v>
      </c>
      <c r="J95" s="1">
        <v>8691929</v>
      </c>
      <c r="K95" s="1">
        <v>10005114.369999999</v>
      </c>
      <c r="L95" s="1">
        <v>0</v>
      </c>
      <c r="M95" s="1">
        <v>10770762.49</v>
      </c>
      <c r="N95" s="1">
        <v>11125151.23</v>
      </c>
      <c r="O95" s="1">
        <v>7007</v>
      </c>
      <c r="P95" s="1">
        <v>31908035.09</v>
      </c>
      <c r="Q95" s="1">
        <v>16610054.43</v>
      </c>
      <c r="R95" s="1">
        <v>8202348.29</v>
      </c>
      <c r="S95" s="1">
        <v>2512733.6800000002</v>
      </c>
      <c r="T95" s="1">
        <v>877914.4</v>
      </c>
      <c r="U95" s="1">
        <v>304597.8</v>
      </c>
      <c r="V95" s="1">
        <v>2157499.27</v>
      </c>
      <c r="W95" s="1">
        <v>30665147.870000001</v>
      </c>
    </row>
    <row r="96" spans="1:23" ht="42.75" x14ac:dyDescent="0.25">
      <c r="A96" t="str">
        <f t="shared" si="1"/>
        <v>9212_2021</v>
      </c>
      <c r="C96" s="72">
        <v>94</v>
      </c>
      <c r="D96" s="1">
        <v>12</v>
      </c>
      <c r="E96" s="1" t="s">
        <v>21</v>
      </c>
      <c r="F96" s="1">
        <v>9212</v>
      </c>
      <c r="G96" s="1">
        <v>2021</v>
      </c>
      <c r="H96" s="1">
        <v>0</v>
      </c>
      <c r="I96" s="1">
        <v>1</v>
      </c>
      <c r="J96" s="1">
        <v>8956387</v>
      </c>
      <c r="K96" s="1">
        <v>10314086.539999999</v>
      </c>
      <c r="L96" s="1">
        <v>0</v>
      </c>
      <c r="M96" s="1">
        <v>11306244.710000001</v>
      </c>
      <c r="N96" s="1">
        <v>11752274.59</v>
      </c>
      <c r="O96" s="1">
        <v>16700</v>
      </c>
      <c r="P96" s="1">
        <v>33389305.84</v>
      </c>
      <c r="Q96" s="1">
        <v>17613222.300000001</v>
      </c>
      <c r="R96" s="1">
        <v>8385647.2599999998</v>
      </c>
      <c r="S96" s="1">
        <v>2396300.06</v>
      </c>
      <c r="T96" s="1">
        <v>976277.63</v>
      </c>
      <c r="U96" s="1">
        <v>151463.21</v>
      </c>
      <c r="V96" s="1">
        <v>2176548.5499999998</v>
      </c>
      <c r="W96" s="1">
        <v>31699459.010000002</v>
      </c>
    </row>
    <row r="97" spans="1:23" ht="42.75" x14ac:dyDescent="0.25">
      <c r="A97" t="str">
        <f t="shared" si="1"/>
        <v>9212_2022</v>
      </c>
      <c r="C97" s="72">
        <v>95</v>
      </c>
      <c r="D97" s="1">
        <v>12</v>
      </c>
      <c r="E97" s="1" t="s">
        <v>21</v>
      </c>
      <c r="F97" s="1">
        <v>9212</v>
      </c>
      <c r="G97" s="1">
        <v>2022</v>
      </c>
      <c r="H97" s="1">
        <v>0</v>
      </c>
      <c r="I97" s="1">
        <v>1</v>
      </c>
      <c r="J97" s="1">
        <v>9063441</v>
      </c>
      <c r="K97" s="1">
        <v>10443036</v>
      </c>
      <c r="L97" s="1">
        <v>0</v>
      </c>
      <c r="M97" s="1">
        <v>11600911.43</v>
      </c>
      <c r="N97" s="1">
        <v>14259561.779999999</v>
      </c>
      <c r="O97" s="1">
        <v>7012474</v>
      </c>
      <c r="P97" s="1">
        <v>43315983.210000001</v>
      </c>
      <c r="Q97" s="1">
        <v>19722751.73</v>
      </c>
      <c r="R97" s="1">
        <v>8082512.9699999997</v>
      </c>
      <c r="S97" s="1">
        <v>2413592.14</v>
      </c>
      <c r="T97" s="1">
        <v>888127.59</v>
      </c>
      <c r="U97" s="1">
        <v>172487.29</v>
      </c>
      <c r="V97" s="1">
        <v>14195810.439999999</v>
      </c>
      <c r="W97" s="1">
        <v>45475282.159999996</v>
      </c>
    </row>
    <row r="98" spans="1:23" ht="42.75" x14ac:dyDescent="0.25">
      <c r="A98" t="str">
        <f t="shared" si="1"/>
        <v>9212_2023</v>
      </c>
      <c r="C98" s="72">
        <v>96</v>
      </c>
      <c r="D98" s="1">
        <v>12</v>
      </c>
      <c r="E98" s="1" t="s">
        <v>21</v>
      </c>
      <c r="F98" s="1">
        <v>9212</v>
      </c>
      <c r="G98" s="1">
        <v>2023</v>
      </c>
      <c r="H98" s="1">
        <v>0</v>
      </c>
      <c r="I98" s="1">
        <v>1</v>
      </c>
      <c r="J98" s="1">
        <v>9308121</v>
      </c>
      <c r="K98" s="1">
        <v>10937783.390000001</v>
      </c>
      <c r="L98" s="1">
        <v>0</v>
      </c>
      <c r="M98" s="1">
        <v>11872001.15</v>
      </c>
      <c r="N98" s="1">
        <v>13078103.99</v>
      </c>
      <c r="O98" s="1">
        <v>2297185.2200000002</v>
      </c>
      <c r="P98" s="1">
        <v>38185073.75</v>
      </c>
      <c r="Q98" s="1">
        <v>20248310.699999999</v>
      </c>
      <c r="R98" s="1">
        <v>8478327.5399999991</v>
      </c>
      <c r="S98" s="1">
        <v>2631180.56</v>
      </c>
      <c r="T98" s="1">
        <v>949114.93</v>
      </c>
      <c r="U98" s="1">
        <v>400567.21</v>
      </c>
      <c r="V98" s="1">
        <v>5905283.9900000002</v>
      </c>
      <c r="W98" s="1">
        <v>38612784.93</v>
      </c>
    </row>
    <row r="99" spans="1:23" ht="42.75" x14ac:dyDescent="0.25">
      <c r="A99" t="str">
        <f t="shared" si="1"/>
        <v>9212_2024</v>
      </c>
      <c r="C99" s="72">
        <v>97</v>
      </c>
      <c r="D99" s="1">
        <v>12</v>
      </c>
      <c r="E99" s="1" t="s">
        <v>21</v>
      </c>
      <c r="F99" s="1">
        <v>9212</v>
      </c>
      <c r="G99" s="1">
        <v>2024</v>
      </c>
      <c r="H99" s="1">
        <v>0</v>
      </c>
      <c r="I99" s="1">
        <v>1</v>
      </c>
      <c r="J99" s="1">
        <v>9530641</v>
      </c>
      <c r="K99" s="1">
        <v>10999597.32</v>
      </c>
      <c r="L99" s="1">
        <v>0</v>
      </c>
      <c r="M99" s="1">
        <v>11804511.84</v>
      </c>
      <c r="N99" s="1">
        <v>12885810.66</v>
      </c>
      <c r="O99" s="1">
        <v>48772.5</v>
      </c>
      <c r="P99" s="1">
        <v>35738692.32</v>
      </c>
      <c r="Q99" s="1">
        <v>21144889.140000001</v>
      </c>
      <c r="R99" s="1">
        <v>8784490.0700000003</v>
      </c>
      <c r="S99" s="1">
        <v>2686664.79</v>
      </c>
      <c r="T99" s="1">
        <v>827774.65</v>
      </c>
      <c r="U99" s="1">
        <v>136520.60999999999</v>
      </c>
      <c r="V99" s="1">
        <v>2364919.16</v>
      </c>
      <c r="W99" s="1">
        <v>35945258.420000002</v>
      </c>
    </row>
    <row r="100" spans="1:23" ht="42.75" x14ac:dyDescent="0.25">
      <c r="A100" t="str">
        <f t="shared" si="1"/>
        <v>9212_2025</v>
      </c>
      <c r="C100" s="72">
        <v>98</v>
      </c>
      <c r="D100" s="1">
        <v>12</v>
      </c>
      <c r="E100" s="1" t="s">
        <v>21</v>
      </c>
      <c r="F100" s="1">
        <v>9212</v>
      </c>
      <c r="G100" s="1">
        <v>2025</v>
      </c>
      <c r="H100" s="1">
        <v>0</v>
      </c>
      <c r="I100" s="1">
        <v>1</v>
      </c>
      <c r="J100" s="1">
        <v>6088867</v>
      </c>
      <c r="K100" s="1">
        <v>7505340.75</v>
      </c>
      <c r="L100" s="1">
        <v>0</v>
      </c>
      <c r="M100" s="1">
        <v>11527254.369999999</v>
      </c>
      <c r="N100" s="1">
        <v>11974971.57</v>
      </c>
      <c r="O100" s="1">
        <v>74279.210000000006</v>
      </c>
      <c r="P100" s="1">
        <v>31081845.899999999</v>
      </c>
      <c r="Q100" s="1">
        <v>18860254.780000001</v>
      </c>
      <c r="R100" s="1">
        <v>7882040.9699999997</v>
      </c>
      <c r="S100" s="1">
        <v>1888056.37</v>
      </c>
      <c r="T100" s="1">
        <v>587181.86</v>
      </c>
      <c r="U100" s="1">
        <v>8146.71</v>
      </c>
      <c r="V100" s="1">
        <v>2145337.85</v>
      </c>
      <c r="W100" s="1">
        <v>31371018.539999999</v>
      </c>
    </row>
    <row r="101" spans="1:23" ht="42.75" x14ac:dyDescent="0.25">
      <c r="A101" t="str">
        <f t="shared" si="1"/>
        <v>9213_2012</v>
      </c>
      <c r="C101" s="72">
        <v>99</v>
      </c>
      <c r="D101" s="1">
        <v>13</v>
      </c>
      <c r="E101" s="1" t="s">
        <v>58</v>
      </c>
      <c r="F101" s="1">
        <v>9213</v>
      </c>
      <c r="G101" s="1">
        <v>2012</v>
      </c>
      <c r="H101" s="1">
        <v>0</v>
      </c>
      <c r="I101" s="1">
        <v>1</v>
      </c>
      <c r="J101" s="1">
        <v>6799334</v>
      </c>
      <c r="K101" s="1">
        <v>9336567.6500000004</v>
      </c>
      <c r="L101" s="1">
        <v>0</v>
      </c>
      <c r="M101" s="1">
        <v>8795843.9100000001</v>
      </c>
      <c r="N101" s="1">
        <v>11465203.630000001</v>
      </c>
      <c r="O101" s="1">
        <v>1577238.68</v>
      </c>
      <c r="P101" s="1">
        <v>31174853.870000001</v>
      </c>
      <c r="Q101" s="1">
        <v>15349365.18</v>
      </c>
      <c r="R101" s="1">
        <v>6765687.8700000001</v>
      </c>
      <c r="S101" s="1">
        <v>4933307.6900000004</v>
      </c>
      <c r="T101" s="1">
        <v>988798.84</v>
      </c>
      <c r="U101" s="1">
        <v>299015.90000000002</v>
      </c>
      <c r="V101" s="1">
        <v>2173189.71</v>
      </c>
      <c r="W101" s="1">
        <v>30509365.190000001</v>
      </c>
    </row>
    <row r="102" spans="1:23" ht="42.75" x14ac:dyDescent="0.25">
      <c r="A102" t="str">
        <f t="shared" si="1"/>
        <v>9213_2013</v>
      </c>
      <c r="C102" s="72">
        <v>100</v>
      </c>
      <c r="D102" s="1">
        <v>13</v>
      </c>
      <c r="E102" s="1" t="s">
        <v>58</v>
      </c>
      <c r="F102" s="1">
        <v>9213</v>
      </c>
      <c r="G102" s="1">
        <v>2013</v>
      </c>
      <c r="H102" s="1">
        <v>0</v>
      </c>
      <c r="I102" s="1">
        <v>1</v>
      </c>
      <c r="J102" s="1">
        <v>6853405</v>
      </c>
      <c r="K102" s="1">
        <v>9546549.3599999994</v>
      </c>
      <c r="L102" s="1">
        <v>0</v>
      </c>
      <c r="M102" s="1">
        <v>8834136.0099999998</v>
      </c>
      <c r="N102" s="1">
        <v>11244554.09</v>
      </c>
      <c r="O102" s="1">
        <v>1206626.94</v>
      </c>
      <c r="P102" s="1">
        <v>30831866.399999999</v>
      </c>
      <c r="Q102" s="1">
        <v>15894684.34</v>
      </c>
      <c r="R102" s="1">
        <v>6764561.6299999999</v>
      </c>
      <c r="S102" s="1">
        <v>4251041.46</v>
      </c>
      <c r="T102" s="1">
        <v>1002602.34</v>
      </c>
      <c r="U102" s="1">
        <v>583254.54</v>
      </c>
      <c r="V102" s="1">
        <v>3321803.84</v>
      </c>
      <c r="W102" s="1">
        <v>31817948.149999999</v>
      </c>
    </row>
    <row r="103" spans="1:23" ht="42.75" x14ac:dyDescent="0.25">
      <c r="A103" t="str">
        <f t="shared" si="1"/>
        <v>9213_2014</v>
      </c>
      <c r="C103" s="72">
        <v>101</v>
      </c>
      <c r="D103" s="1">
        <v>13</v>
      </c>
      <c r="E103" s="1" t="s">
        <v>58</v>
      </c>
      <c r="F103" s="1">
        <v>9213</v>
      </c>
      <c r="G103" s="1">
        <v>2014</v>
      </c>
      <c r="H103" s="1">
        <v>0</v>
      </c>
      <c r="I103" s="1">
        <v>1</v>
      </c>
      <c r="J103" s="1">
        <v>6943581</v>
      </c>
      <c r="K103" s="1">
        <v>9635370.6600000001</v>
      </c>
      <c r="L103" s="1">
        <v>0</v>
      </c>
      <c r="M103" s="1">
        <v>9397018.9900000002</v>
      </c>
      <c r="N103" s="1">
        <v>10803358.07</v>
      </c>
      <c r="O103" s="1">
        <v>0</v>
      </c>
      <c r="P103" s="1">
        <v>29835747.719999999</v>
      </c>
      <c r="Q103" s="1">
        <v>16275451.380000001</v>
      </c>
      <c r="R103" s="1">
        <v>7001556.3799999999</v>
      </c>
      <c r="S103" s="1">
        <v>3991013.18</v>
      </c>
      <c r="T103" s="1">
        <v>1078587.42</v>
      </c>
      <c r="U103" s="1">
        <v>210961.93</v>
      </c>
      <c r="V103" s="1">
        <v>2264738.67</v>
      </c>
      <c r="W103" s="1">
        <v>30822308.960000001</v>
      </c>
    </row>
    <row r="104" spans="1:23" ht="42.75" x14ac:dyDescent="0.25">
      <c r="A104" t="str">
        <f t="shared" si="1"/>
        <v>9213_2015</v>
      </c>
      <c r="C104" s="72">
        <v>102</v>
      </c>
      <c r="D104" s="1">
        <v>13</v>
      </c>
      <c r="E104" s="1" t="s">
        <v>58</v>
      </c>
      <c r="F104" s="1">
        <v>9213</v>
      </c>
      <c r="G104" s="1">
        <v>2015</v>
      </c>
      <c r="H104" s="1">
        <v>0</v>
      </c>
      <c r="I104" s="1">
        <v>1</v>
      </c>
      <c r="J104" s="1">
        <v>7019142</v>
      </c>
      <c r="K104" s="1">
        <v>9420152.1500000004</v>
      </c>
      <c r="L104" s="1">
        <v>0</v>
      </c>
      <c r="M104" s="1">
        <v>9798753.6999999993</v>
      </c>
      <c r="N104" s="1">
        <v>10790034.1</v>
      </c>
      <c r="O104" s="1">
        <v>4415.51</v>
      </c>
      <c r="P104" s="1">
        <v>30013355.460000001</v>
      </c>
      <c r="Q104" s="1">
        <v>16189216.49</v>
      </c>
      <c r="R104" s="1">
        <v>6787975.3200000003</v>
      </c>
      <c r="S104" s="1">
        <v>3856826.51</v>
      </c>
      <c r="T104" s="1">
        <v>866222.21</v>
      </c>
      <c r="U104" s="1">
        <v>267739.11</v>
      </c>
      <c r="V104" s="1">
        <v>2093059.95</v>
      </c>
      <c r="W104" s="1">
        <v>30061039.59</v>
      </c>
    </row>
    <row r="105" spans="1:23" ht="42.75" x14ac:dyDescent="0.25">
      <c r="A105" t="str">
        <f t="shared" si="1"/>
        <v>9213_2016</v>
      </c>
      <c r="C105" s="72">
        <v>103</v>
      </c>
      <c r="D105" s="1">
        <v>13</v>
      </c>
      <c r="E105" s="1" t="s">
        <v>58</v>
      </c>
      <c r="F105" s="1">
        <v>9213</v>
      </c>
      <c r="G105" s="1">
        <v>2016</v>
      </c>
      <c r="H105" s="1">
        <v>0</v>
      </c>
      <c r="I105" s="1">
        <v>1</v>
      </c>
      <c r="J105" s="1">
        <v>7121933</v>
      </c>
      <c r="K105" s="1">
        <v>9598706.9800000004</v>
      </c>
      <c r="L105" s="1">
        <v>0</v>
      </c>
      <c r="M105" s="1">
        <v>9772007.3499999996</v>
      </c>
      <c r="N105" s="1">
        <v>10482373.539999999</v>
      </c>
      <c r="O105" s="1">
        <v>313240</v>
      </c>
      <c r="P105" s="1">
        <v>30166327.870000001</v>
      </c>
      <c r="Q105" s="1">
        <v>16227559.66</v>
      </c>
      <c r="R105" s="1">
        <v>6832159.8399999999</v>
      </c>
      <c r="S105" s="1">
        <v>3547452.07</v>
      </c>
      <c r="T105" s="1">
        <v>809360.64</v>
      </c>
      <c r="U105" s="1">
        <v>221571.19</v>
      </c>
      <c r="V105" s="1">
        <v>1935022.57</v>
      </c>
      <c r="W105" s="1">
        <v>29573125.969999999</v>
      </c>
    </row>
    <row r="106" spans="1:23" ht="42.75" x14ac:dyDescent="0.25">
      <c r="A106" t="str">
        <f t="shared" si="1"/>
        <v>9213_2017</v>
      </c>
      <c r="C106" s="72">
        <v>104</v>
      </c>
      <c r="D106" s="1">
        <v>13</v>
      </c>
      <c r="E106" s="1" t="s">
        <v>58</v>
      </c>
      <c r="F106" s="1">
        <v>9213</v>
      </c>
      <c r="G106" s="1">
        <v>2017</v>
      </c>
      <c r="H106" s="1">
        <v>0</v>
      </c>
      <c r="I106" s="1">
        <v>1</v>
      </c>
      <c r="J106" s="1">
        <v>7217977</v>
      </c>
      <c r="K106" s="1">
        <v>9756508.3000000007</v>
      </c>
      <c r="L106" s="1">
        <v>0</v>
      </c>
      <c r="M106" s="1">
        <v>9774810.1500000004</v>
      </c>
      <c r="N106" s="1">
        <v>10605271.970000001</v>
      </c>
      <c r="O106" s="1">
        <v>0</v>
      </c>
      <c r="P106" s="1">
        <v>30136590.420000002</v>
      </c>
      <c r="Q106" s="1">
        <v>16255197.689999999</v>
      </c>
      <c r="R106" s="1">
        <v>6902455.3600000003</v>
      </c>
      <c r="S106" s="1">
        <v>3747899.63</v>
      </c>
      <c r="T106" s="1">
        <v>813381.25</v>
      </c>
      <c r="U106" s="1">
        <v>248802.85</v>
      </c>
      <c r="V106" s="1">
        <v>1896248.78</v>
      </c>
      <c r="W106" s="1">
        <v>29863985.559999999</v>
      </c>
    </row>
    <row r="107" spans="1:23" ht="42.75" x14ac:dyDescent="0.25">
      <c r="A107" t="str">
        <f t="shared" si="1"/>
        <v>9213_2018</v>
      </c>
      <c r="C107" s="72">
        <v>105</v>
      </c>
      <c r="D107" s="1">
        <v>13</v>
      </c>
      <c r="E107" s="1" t="s">
        <v>58</v>
      </c>
      <c r="F107" s="1">
        <v>9213</v>
      </c>
      <c r="G107" s="1">
        <v>2018</v>
      </c>
      <c r="H107" s="1">
        <v>0</v>
      </c>
      <c r="I107" s="1">
        <v>1</v>
      </c>
      <c r="J107" s="1">
        <v>7337213</v>
      </c>
      <c r="K107" s="1">
        <v>9299039.3599999994</v>
      </c>
      <c r="L107" s="1">
        <v>0</v>
      </c>
      <c r="M107" s="1">
        <v>10614062.060000001</v>
      </c>
      <c r="N107" s="1">
        <v>11324249.949999999</v>
      </c>
      <c r="O107" s="1">
        <v>0</v>
      </c>
      <c r="P107" s="1">
        <v>31237351.370000001</v>
      </c>
      <c r="Q107" s="1">
        <v>16473959.869999999</v>
      </c>
      <c r="R107" s="1">
        <v>7388423.2999999998</v>
      </c>
      <c r="S107" s="1">
        <v>3833587.09</v>
      </c>
      <c r="T107" s="1">
        <v>889016.38</v>
      </c>
      <c r="U107" s="1">
        <v>165948.75</v>
      </c>
      <c r="V107" s="1">
        <v>1902958.4</v>
      </c>
      <c r="W107" s="1">
        <v>30653893.789999999</v>
      </c>
    </row>
    <row r="108" spans="1:23" ht="42.75" x14ac:dyDescent="0.25">
      <c r="A108" t="str">
        <f t="shared" si="1"/>
        <v>9213_2019</v>
      </c>
      <c r="C108" s="72">
        <v>106</v>
      </c>
      <c r="D108" s="1">
        <v>13</v>
      </c>
      <c r="E108" s="1" t="s">
        <v>58</v>
      </c>
      <c r="F108" s="1">
        <v>9213</v>
      </c>
      <c r="G108" s="1">
        <v>2019</v>
      </c>
      <c r="H108" s="1">
        <v>0</v>
      </c>
      <c r="I108" s="1">
        <v>1</v>
      </c>
      <c r="J108" s="1">
        <v>7378343</v>
      </c>
      <c r="K108" s="1">
        <v>10114897.689999999</v>
      </c>
      <c r="L108" s="1">
        <v>0</v>
      </c>
      <c r="M108" s="1">
        <v>10074875.07</v>
      </c>
      <c r="N108" s="1">
        <v>10388393.800000001</v>
      </c>
      <c r="O108" s="1">
        <v>6387.76</v>
      </c>
      <c r="P108" s="1">
        <v>30584554.32</v>
      </c>
      <c r="Q108" s="1">
        <v>17088604.530000001</v>
      </c>
      <c r="R108" s="1">
        <v>7466877.8499999996</v>
      </c>
      <c r="S108" s="1">
        <v>3553928.25</v>
      </c>
      <c r="T108" s="1">
        <v>767893.05</v>
      </c>
      <c r="U108" s="1">
        <v>199361.38</v>
      </c>
      <c r="V108" s="1">
        <v>1886263.26</v>
      </c>
      <c r="W108" s="1">
        <v>30962928.32</v>
      </c>
    </row>
    <row r="109" spans="1:23" ht="42.75" x14ac:dyDescent="0.25">
      <c r="A109" t="str">
        <f t="shared" si="1"/>
        <v>9213_2020</v>
      </c>
      <c r="C109" s="72">
        <v>107</v>
      </c>
      <c r="D109" s="1">
        <v>13</v>
      </c>
      <c r="E109" s="1" t="s">
        <v>58</v>
      </c>
      <c r="F109" s="1">
        <v>9213</v>
      </c>
      <c r="G109" s="1">
        <v>2020</v>
      </c>
      <c r="H109" s="1">
        <v>0</v>
      </c>
      <c r="I109" s="1">
        <v>1</v>
      </c>
      <c r="J109" s="1">
        <v>7471168</v>
      </c>
      <c r="K109" s="1">
        <v>10129431.65</v>
      </c>
      <c r="L109" s="1">
        <v>0</v>
      </c>
      <c r="M109" s="1">
        <v>10538497</v>
      </c>
      <c r="N109" s="1">
        <v>10195449.32</v>
      </c>
      <c r="O109" s="1">
        <v>0</v>
      </c>
      <c r="P109" s="1">
        <v>30863377.969999999</v>
      </c>
      <c r="Q109" s="1">
        <v>17239643.239999998</v>
      </c>
      <c r="R109" s="1">
        <v>7444865.1600000001</v>
      </c>
      <c r="S109" s="1">
        <v>3201235.01</v>
      </c>
      <c r="T109" s="1">
        <v>674174.77</v>
      </c>
      <c r="U109" s="1">
        <v>121562.39</v>
      </c>
      <c r="V109" s="1">
        <v>1931222.05</v>
      </c>
      <c r="W109" s="1">
        <v>30612702.620000001</v>
      </c>
    </row>
    <row r="110" spans="1:23" ht="42.75" x14ac:dyDescent="0.25">
      <c r="A110" t="str">
        <f t="shared" si="1"/>
        <v>9213_2021</v>
      </c>
      <c r="C110" s="72">
        <v>108</v>
      </c>
      <c r="D110" s="1">
        <v>13</v>
      </c>
      <c r="E110" s="1" t="s">
        <v>58</v>
      </c>
      <c r="F110" s="1">
        <v>9213</v>
      </c>
      <c r="G110" s="1">
        <v>2021</v>
      </c>
      <c r="H110" s="1">
        <v>0</v>
      </c>
      <c r="I110" s="1">
        <v>1</v>
      </c>
      <c r="J110" s="1">
        <v>7613991</v>
      </c>
      <c r="K110" s="1">
        <v>10784882.970000001</v>
      </c>
      <c r="L110" s="1">
        <v>0</v>
      </c>
      <c r="M110" s="1">
        <v>10901125.210000001</v>
      </c>
      <c r="N110" s="1">
        <v>11104213.9</v>
      </c>
      <c r="O110" s="1">
        <v>0</v>
      </c>
      <c r="P110" s="1">
        <v>32790222.079999998</v>
      </c>
      <c r="Q110" s="1">
        <v>18703998.440000001</v>
      </c>
      <c r="R110" s="1">
        <v>7668937.3300000001</v>
      </c>
      <c r="S110" s="1">
        <v>3049718.43</v>
      </c>
      <c r="T110" s="1">
        <v>881946.82</v>
      </c>
      <c r="U110" s="1">
        <v>80673.570000000007</v>
      </c>
      <c r="V110" s="1">
        <v>2218891.2799999998</v>
      </c>
      <c r="W110" s="1">
        <v>32604165.870000001</v>
      </c>
    </row>
    <row r="111" spans="1:23" ht="42.75" x14ac:dyDescent="0.25">
      <c r="A111" t="str">
        <f t="shared" si="1"/>
        <v>9213_2022</v>
      </c>
      <c r="C111" s="72">
        <v>109</v>
      </c>
      <c r="D111" s="1">
        <v>13</v>
      </c>
      <c r="E111" s="1" t="s">
        <v>58</v>
      </c>
      <c r="F111" s="1">
        <v>9213</v>
      </c>
      <c r="G111" s="1">
        <v>2022</v>
      </c>
      <c r="H111" s="1">
        <v>0</v>
      </c>
      <c r="I111" s="1">
        <v>1</v>
      </c>
      <c r="J111" s="1">
        <v>7672646</v>
      </c>
      <c r="K111" s="1">
        <v>11261851.890000001</v>
      </c>
      <c r="L111" s="1">
        <v>0</v>
      </c>
      <c r="M111" s="1">
        <v>11088199.960000001</v>
      </c>
      <c r="N111" s="1">
        <v>12489842.1</v>
      </c>
      <c r="O111" s="1">
        <v>81166.740000000005</v>
      </c>
      <c r="P111" s="1">
        <v>34921060.689999998</v>
      </c>
      <c r="Q111" s="1">
        <v>19339052.559999999</v>
      </c>
      <c r="R111" s="1">
        <v>8029229.7999999998</v>
      </c>
      <c r="S111" s="1">
        <v>3655319.3</v>
      </c>
      <c r="T111" s="1">
        <v>1176840.1100000001</v>
      </c>
      <c r="U111" s="1">
        <v>248707.48</v>
      </c>
      <c r="V111" s="1">
        <v>2284671.2000000002</v>
      </c>
      <c r="W111" s="1">
        <v>34733820.450000003</v>
      </c>
    </row>
    <row r="112" spans="1:23" ht="42.75" x14ac:dyDescent="0.25">
      <c r="A112" t="str">
        <f t="shared" si="1"/>
        <v>9213_2023</v>
      </c>
      <c r="C112" s="72">
        <v>110</v>
      </c>
      <c r="D112" s="1">
        <v>13</v>
      </c>
      <c r="E112" s="1" t="s">
        <v>58</v>
      </c>
      <c r="F112" s="1">
        <v>9213</v>
      </c>
      <c r="G112" s="1">
        <v>2023</v>
      </c>
      <c r="H112" s="1">
        <v>0</v>
      </c>
      <c r="I112" s="1">
        <v>1</v>
      </c>
      <c r="J112" s="1">
        <v>7778062</v>
      </c>
      <c r="K112" s="1">
        <v>11982234.199999999</v>
      </c>
      <c r="L112" s="1">
        <v>0</v>
      </c>
      <c r="M112" s="1">
        <v>11262624.710000001</v>
      </c>
      <c r="N112" s="1">
        <v>12216678.199999999</v>
      </c>
      <c r="O112" s="1">
        <v>0</v>
      </c>
      <c r="P112" s="1">
        <v>35461537.109999999</v>
      </c>
      <c r="Q112" s="1">
        <v>19219833.789999999</v>
      </c>
      <c r="R112" s="1">
        <v>8264463.8499999996</v>
      </c>
      <c r="S112" s="1">
        <v>3543875.23</v>
      </c>
      <c r="T112" s="1">
        <v>1024273.37</v>
      </c>
      <c r="U112" s="1">
        <v>131030.9</v>
      </c>
      <c r="V112" s="1">
        <v>2132574.77</v>
      </c>
      <c r="W112" s="1">
        <v>34316051.909999996</v>
      </c>
    </row>
    <row r="113" spans="1:23" ht="42.75" x14ac:dyDescent="0.25">
      <c r="A113" t="str">
        <f t="shared" si="1"/>
        <v>9213_2024</v>
      </c>
      <c r="C113" s="72">
        <v>111</v>
      </c>
      <c r="D113" s="1">
        <v>13</v>
      </c>
      <c r="E113" s="1" t="s">
        <v>58</v>
      </c>
      <c r="F113" s="1">
        <v>9213</v>
      </c>
      <c r="G113" s="1">
        <v>2024</v>
      </c>
      <c r="H113" s="1">
        <v>0</v>
      </c>
      <c r="I113" s="1">
        <v>1</v>
      </c>
      <c r="J113" s="1">
        <v>8007932</v>
      </c>
      <c r="K113" s="1">
        <v>12646997.560000001</v>
      </c>
      <c r="L113" s="1">
        <v>0</v>
      </c>
      <c r="M113" s="1">
        <v>11279471.67</v>
      </c>
      <c r="N113" s="1">
        <v>11760018.710000001</v>
      </c>
      <c r="O113" s="1">
        <v>0</v>
      </c>
      <c r="P113" s="1">
        <v>35686487.939999998</v>
      </c>
      <c r="Q113" s="1">
        <v>20237166.640000001</v>
      </c>
      <c r="R113" s="1">
        <v>8941155.2300000004</v>
      </c>
      <c r="S113" s="1">
        <v>3178451.87</v>
      </c>
      <c r="T113" s="1">
        <v>784724.08</v>
      </c>
      <c r="U113" s="1">
        <v>240031.24</v>
      </c>
      <c r="V113" s="1">
        <v>1838605.11</v>
      </c>
      <c r="W113" s="1">
        <v>35220134.170000002</v>
      </c>
    </row>
    <row r="114" spans="1:23" ht="42.75" x14ac:dyDescent="0.25">
      <c r="A114" t="str">
        <f t="shared" si="1"/>
        <v>9213_2025</v>
      </c>
      <c r="C114" s="72">
        <v>112</v>
      </c>
      <c r="D114" s="1">
        <v>13</v>
      </c>
      <c r="E114" s="1" t="s">
        <v>58</v>
      </c>
      <c r="F114" s="1">
        <v>9213</v>
      </c>
      <c r="G114" s="1">
        <v>2025</v>
      </c>
      <c r="H114" s="1">
        <v>0</v>
      </c>
      <c r="I114" s="1">
        <v>1</v>
      </c>
      <c r="J114" s="1">
        <v>5211733</v>
      </c>
      <c r="K114" s="1">
        <v>11220564.02</v>
      </c>
      <c r="L114" s="1">
        <v>0</v>
      </c>
      <c r="M114" s="1">
        <v>11314516.57</v>
      </c>
      <c r="N114" s="1">
        <v>10561285.99</v>
      </c>
      <c r="O114" s="1">
        <v>0</v>
      </c>
      <c r="P114" s="1">
        <v>33096366.579999998</v>
      </c>
      <c r="Q114" s="1">
        <v>18475536.399999999</v>
      </c>
      <c r="R114" s="1">
        <v>8093057.2699999996</v>
      </c>
      <c r="S114" s="1">
        <v>3992575.86</v>
      </c>
      <c r="T114" s="1">
        <v>802450.72</v>
      </c>
      <c r="U114" s="1">
        <v>67707.850000000006</v>
      </c>
      <c r="V114" s="1">
        <v>1776346.42</v>
      </c>
      <c r="W114" s="1">
        <v>33207674.52</v>
      </c>
    </row>
    <row r="115" spans="1:23" ht="42.75" x14ac:dyDescent="0.25">
      <c r="A115" t="str">
        <f t="shared" si="1"/>
        <v>9215_2012</v>
      </c>
      <c r="C115" s="72">
        <v>113</v>
      </c>
      <c r="D115" s="1">
        <v>15</v>
      </c>
      <c r="E115" s="1" t="s">
        <v>57</v>
      </c>
      <c r="F115" s="1">
        <v>9215</v>
      </c>
      <c r="G115" s="1">
        <v>2012</v>
      </c>
      <c r="H115" s="1">
        <v>0</v>
      </c>
      <c r="I115" s="1">
        <v>1</v>
      </c>
      <c r="J115" s="1">
        <v>6252103</v>
      </c>
      <c r="K115" s="1">
        <v>6946228.3600000003</v>
      </c>
      <c r="L115" s="1">
        <v>0</v>
      </c>
      <c r="M115" s="1">
        <v>7573016.6500000004</v>
      </c>
      <c r="N115" s="1">
        <v>10047680</v>
      </c>
      <c r="O115" s="1">
        <v>6297.48</v>
      </c>
      <c r="P115" s="1">
        <v>24573222.489999998</v>
      </c>
      <c r="Q115" s="1">
        <v>16244047.390000001</v>
      </c>
      <c r="R115" s="1">
        <v>2897492.82</v>
      </c>
      <c r="S115" s="1">
        <v>2487761.4300000002</v>
      </c>
      <c r="T115" s="1">
        <v>817171.06</v>
      </c>
      <c r="U115" s="1">
        <v>254640.5</v>
      </c>
      <c r="V115" s="1">
        <v>2594540.16</v>
      </c>
      <c r="W115" s="1">
        <v>25295653.359999999</v>
      </c>
    </row>
    <row r="116" spans="1:23" ht="42.75" x14ac:dyDescent="0.25">
      <c r="A116" t="str">
        <f t="shared" si="1"/>
        <v>9215_2013</v>
      </c>
      <c r="C116" s="72">
        <v>114</v>
      </c>
      <c r="D116" s="1">
        <v>15</v>
      </c>
      <c r="E116" s="1" t="s">
        <v>57</v>
      </c>
      <c r="F116" s="1">
        <v>9215</v>
      </c>
      <c r="G116" s="1">
        <v>2013</v>
      </c>
      <c r="H116" s="1">
        <v>0</v>
      </c>
      <c r="I116" s="1">
        <v>1</v>
      </c>
      <c r="J116" s="1">
        <v>6302235</v>
      </c>
      <c r="K116" s="1">
        <v>7023116.0499999998</v>
      </c>
      <c r="L116" s="1">
        <v>0</v>
      </c>
      <c r="M116" s="1">
        <v>7704885.4000000004</v>
      </c>
      <c r="N116" s="1">
        <v>9683576.7799999993</v>
      </c>
      <c r="O116" s="1">
        <v>7614.89</v>
      </c>
      <c r="P116" s="1">
        <v>24419193.120000001</v>
      </c>
      <c r="Q116" s="1">
        <v>15954013.880000001</v>
      </c>
      <c r="R116" s="1">
        <v>2844355.41</v>
      </c>
      <c r="S116" s="1">
        <v>2196524.2200000002</v>
      </c>
      <c r="T116" s="1">
        <v>901801.33</v>
      </c>
      <c r="U116" s="1">
        <v>260122.76</v>
      </c>
      <c r="V116" s="1">
        <v>2406950.17</v>
      </c>
      <c r="W116" s="1">
        <v>24563767.77</v>
      </c>
    </row>
    <row r="117" spans="1:23" ht="42.75" x14ac:dyDescent="0.25">
      <c r="A117" t="str">
        <f t="shared" si="1"/>
        <v>9215_2014</v>
      </c>
      <c r="C117" s="72">
        <v>115</v>
      </c>
      <c r="D117" s="1">
        <v>15</v>
      </c>
      <c r="E117" s="1" t="s">
        <v>57</v>
      </c>
      <c r="F117" s="1">
        <v>9215</v>
      </c>
      <c r="G117" s="1">
        <v>2014</v>
      </c>
      <c r="H117" s="1">
        <v>0</v>
      </c>
      <c r="I117" s="1">
        <v>1</v>
      </c>
      <c r="J117" s="1">
        <v>6373645</v>
      </c>
      <c r="K117" s="1">
        <v>7194561.7400000002</v>
      </c>
      <c r="L117" s="1">
        <v>0</v>
      </c>
      <c r="M117" s="1">
        <v>8226437.4100000001</v>
      </c>
      <c r="N117" s="1">
        <v>9248317.8399999999</v>
      </c>
      <c r="O117" s="1">
        <v>9255.91</v>
      </c>
      <c r="P117" s="1">
        <v>24678572.899999999</v>
      </c>
      <c r="Q117" s="1">
        <v>16384485.66</v>
      </c>
      <c r="R117" s="1">
        <v>2958886.73</v>
      </c>
      <c r="S117" s="1">
        <v>2332860.7999999998</v>
      </c>
      <c r="T117" s="1">
        <v>834025.1</v>
      </c>
      <c r="U117" s="1">
        <v>228822.62</v>
      </c>
      <c r="V117" s="1">
        <v>2036360.72</v>
      </c>
      <c r="W117" s="1">
        <v>24775441.629999999</v>
      </c>
    </row>
    <row r="118" spans="1:23" ht="42.75" x14ac:dyDescent="0.25">
      <c r="A118" t="str">
        <f t="shared" si="1"/>
        <v>9215_2015</v>
      </c>
      <c r="C118" s="72">
        <v>116</v>
      </c>
      <c r="D118" s="1">
        <v>15</v>
      </c>
      <c r="E118" s="1" t="s">
        <v>57</v>
      </c>
      <c r="F118" s="1">
        <v>9215</v>
      </c>
      <c r="G118" s="1">
        <v>2015</v>
      </c>
      <c r="H118" s="1">
        <v>0</v>
      </c>
      <c r="I118" s="1">
        <v>1</v>
      </c>
      <c r="J118" s="1">
        <v>6458659</v>
      </c>
      <c r="K118" s="1">
        <v>7223314.29</v>
      </c>
      <c r="L118" s="1">
        <v>0</v>
      </c>
      <c r="M118" s="1">
        <v>8674609.6999999993</v>
      </c>
      <c r="N118" s="1">
        <v>9407019.0600000005</v>
      </c>
      <c r="O118" s="1">
        <v>8624.5300000000007</v>
      </c>
      <c r="P118" s="1">
        <v>25313567.579999998</v>
      </c>
      <c r="Q118" s="1">
        <v>16417005.789999999</v>
      </c>
      <c r="R118" s="1">
        <v>2962738.38</v>
      </c>
      <c r="S118" s="1">
        <v>2459638.2799999998</v>
      </c>
      <c r="T118" s="1">
        <v>828388.09</v>
      </c>
      <c r="U118" s="1">
        <v>188277.24</v>
      </c>
      <c r="V118" s="1">
        <v>2006598.41</v>
      </c>
      <c r="W118" s="1">
        <v>24862646.190000001</v>
      </c>
    </row>
    <row r="119" spans="1:23" ht="42.75" x14ac:dyDescent="0.25">
      <c r="A119" t="str">
        <f t="shared" si="1"/>
        <v>9215_2016</v>
      </c>
      <c r="C119" s="72">
        <v>117</v>
      </c>
      <c r="D119" s="1">
        <v>15</v>
      </c>
      <c r="E119" s="1" t="s">
        <v>57</v>
      </c>
      <c r="F119" s="1">
        <v>9215</v>
      </c>
      <c r="G119" s="1">
        <v>2016</v>
      </c>
      <c r="H119" s="1">
        <v>0</v>
      </c>
      <c r="I119" s="1">
        <v>1</v>
      </c>
      <c r="J119" s="1">
        <v>6513534</v>
      </c>
      <c r="K119" s="1">
        <v>7002662.3799999999</v>
      </c>
      <c r="L119" s="1">
        <v>0</v>
      </c>
      <c r="M119" s="1">
        <v>8853746.9900000002</v>
      </c>
      <c r="N119" s="1">
        <v>9067026.9299999997</v>
      </c>
      <c r="O119" s="1">
        <v>8876.42</v>
      </c>
      <c r="P119" s="1">
        <v>24932312.719999999</v>
      </c>
      <c r="Q119" s="1">
        <v>17101038.460000001</v>
      </c>
      <c r="R119" s="1">
        <v>2986396.16</v>
      </c>
      <c r="S119" s="1">
        <v>2435971.11</v>
      </c>
      <c r="T119" s="1">
        <v>711004.64</v>
      </c>
      <c r="U119" s="1">
        <v>327710</v>
      </c>
      <c r="V119" s="1">
        <v>1983683.89</v>
      </c>
      <c r="W119" s="1">
        <v>25545804.260000002</v>
      </c>
    </row>
    <row r="120" spans="1:23" ht="42.75" x14ac:dyDescent="0.25">
      <c r="C120" s="72">
        <v>118</v>
      </c>
      <c r="D120" s="1">
        <v>15</v>
      </c>
      <c r="E120" s="1" t="s">
        <v>57</v>
      </c>
      <c r="F120" s="1">
        <v>9215</v>
      </c>
      <c r="G120" s="1">
        <v>2017</v>
      </c>
      <c r="H120" s="1">
        <v>0</v>
      </c>
      <c r="I120" s="1">
        <v>1</v>
      </c>
      <c r="J120" s="1">
        <v>6592925</v>
      </c>
      <c r="K120" s="1">
        <v>7314764.96</v>
      </c>
      <c r="L120" s="1">
        <v>0</v>
      </c>
      <c r="M120" s="1">
        <v>8604430.8100000005</v>
      </c>
      <c r="N120" s="1">
        <v>10321463.57</v>
      </c>
      <c r="O120" s="1">
        <v>35341.86</v>
      </c>
      <c r="P120" s="1">
        <v>26276001.199999999</v>
      </c>
      <c r="Q120" s="1">
        <v>17492361.460000001</v>
      </c>
      <c r="R120" s="1">
        <v>3051786.01</v>
      </c>
      <c r="S120" s="1">
        <v>2705477.63</v>
      </c>
      <c r="T120" s="1">
        <v>931810.57</v>
      </c>
      <c r="U120" s="1">
        <v>344589.31</v>
      </c>
      <c r="V120" s="1">
        <v>2001370.3</v>
      </c>
      <c r="W120" s="1">
        <v>26527395.280000001</v>
      </c>
    </row>
    <row r="121" spans="1:23" ht="42.75" x14ac:dyDescent="0.25">
      <c r="C121" s="72">
        <v>119</v>
      </c>
      <c r="D121" s="1">
        <v>15</v>
      </c>
      <c r="E121" s="1" t="s">
        <v>57</v>
      </c>
      <c r="F121" s="1">
        <v>9215</v>
      </c>
      <c r="G121" s="1">
        <v>2018</v>
      </c>
      <c r="H121" s="1">
        <v>0</v>
      </c>
      <c r="I121" s="1">
        <v>1</v>
      </c>
      <c r="J121" s="1">
        <v>6636954</v>
      </c>
      <c r="K121" s="1">
        <v>7325034.5700000003</v>
      </c>
      <c r="L121" s="1">
        <v>0</v>
      </c>
      <c r="M121" s="1">
        <v>8835089.5600000005</v>
      </c>
      <c r="N121" s="1">
        <v>10996350.75</v>
      </c>
      <c r="O121" s="1">
        <v>7670.45</v>
      </c>
      <c r="P121" s="1">
        <v>27164145.329999998</v>
      </c>
      <c r="Q121" s="1">
        <v>18206419.859999999</v>
      </c>
      <c r="R121" s="1">
        <v>3342555.69</v>
      </c>
      <c r="S121" s="1">
        <v>2422937.35</v>
      </c>
      <c r="T121" s="1">
        <v>815928.51</v>
      </c>
      <c r="U121" s="1">
        <v>240758.13</v>
      </c>
      <c r="V121" s="1">
        <v>2037605.62</v>
      </c>
      <c r="W121" s="1">
        <v>27066205.16</v>
      </c>
    </row>
    <row r="122" spans="1:23" ht="42.75" x14ac:dyDescent="0.25">
      <c r="C122" s="72">
        <v>120</v>
      </c>
      <c r="D122" s="1">
        <v>15</v>
      </c>
      <c r="E122" s="1" t="s">
        <v>57</v>
      </c>
      <c r="F122" s="1">
        <v>9215</v>
      </c>
      <c r="G122" s="1">
        <v>2019</v>
      </c>
      <c r="H122" s="1">
        <v>0</v>
      </c>
      <c r="I122" s="1">
        <v>1</v>
      </c>
      <c r="J122" s="1">
        <v>6690292</v>
      </c>
      <c r="K122" s="1">
        <v>7599849.0700000003</v>
      </c>
      <c r="L122" s="1">
        <v>0</v>
      </c>
      <c r="M122" s="1">
        <v>8830997.1400000006</v>
      </c>
      <c r="N122" s="1">
        <v>10495121.5</v>
      </c>
      <c r="O122" s="1">
        <v>5554.47</v>
      </c>
      <c r="P122" s="1">
        <v>26931522.18</v>
      </c>
      <c r="Q122" s="1">
        <v>18374367.300000001</v>
      </c>
      <c r="R122" s="1">
        <v>3428722.54</v>
      </c>
      <c r="S122" s="1">
        <v>2276636.5099999998</v>
      </c>
      <c r="T122" s="1">
        <v>716081.9</v>
      </c>
      <c r="U122" s="1">
        <v>161784.59</v>
      </c>
      <c r="V122" s="1">
        <v>1707379.09</v>
      </c>
      <c r="W122" s="1">
        <v>26664971.93</v>
      </c>
    </row>
    <row r="123" spans="1:23" ht="42.75" x14ac:dyDescent="0.25">
      <c r="C123" s="72">
        <v>121</v>
      </c>
      <c r="D123" s="1">
        <v>15</v>
      </c>
      <c r="E123" s="1" t="s">
        <v>57</v>
      </c>
      <c r="F123" s="1">
        <v>9215</v>
      </c>
      <c r="G123" s="1">
        <v>2020</v>
      </c>
      <c r="H123" s="1">
        <v>0</v>
      </c>
      <c r="I123" s="1">
        <v>1</v>
      </c>
      <c r="J123" s="1">
        <v>6742552</v>
      </c>
      <c r="K123" s="1">
        <v>7667557.8300000001</v>
      </c>
      <c r="L123" s="1">
        <v>0</v>
      </c>
      <c r="M123" s="1">
        <v>9254549.5500000007</v>
      </c>
      <c r="N123" s="1">
        <v>9929638.5199999996</v>
      </c>
      <c r="O123" s="1">
        <v>5524.17</v>
      </c>
      <c r="P123" s="1">
        <v>26857270.07</v>
      </c>
      <c r="Q123" s="1">
        <v>17950534.170000002</v>
      </c>
      <c r="R123" s="1">
        <v>3315136.78</v>
      </c>
      <c r="S123" s="1">
        <v>2128233.54</v>
      </c>
      <c r="T123" s="1">
        <v>726349.18</v>
      </c>
      <c r="U123" s="1">
        <v>104275.11</v>
      </c>
      <c r="V123" s="1">
        <v>2092087</v>
      </c>
      <c r="W123" s="1">
        <v>26316615.780000001</v>
      </c>
    </row>
    <row r="124" spans="1:23" ht="42.75" x14ac:dyDescent="0.25">
      <c r="C124" s="72">
        <v>122</v>
      </c>
      <c r="D124" s="1">
        <v>15</v>
      </c>
      <c r="E124" s="1" t="s">
        <v>57</v>
      </c>
      <c r="F124" s="1">
        <v>9215</v>
      </c>
      <c r="G124" s="1">
        <v>2021</v>
      </c>
      <c r="H124" s="1">
        <v>0</v>
      </c>
      <c r="I124" s="1">
        <v>1</v>
      </c>
      <c r="J124" s="1">
        <v>6830872</v>
      </c>
      <c r="K124" s="1">
        <v>7926428.3600000003</v>
      </c>
      <c r="L124" s="1">
        <v>0</v>
      </c>
      <c r="M124" s="1">
        <v>9406488.7599999998</v>
      </c>
      <c r="N124" s="1">
        <v>9061631.2200000007</v>
      </c>
      <c r="O124" s="1">
        <v>4061.08</v>
      </c>
      <c r="P124" s="1">
        <v>26398609.420000002</v>
      </c>
      <c r="Q124" s="1">
        <v>17882887.43</v>
      </c>
      <c r="R124" s="1">
        <v>3209141.86</v>
      </c>
      <c r="S124" s="1">
        <v>1807390.46</v>
      </c>
      <c r="T124" s="1">
        <v>937261.09</v>
      </c>
      <c r="U124" s="1">
        <v>194525.48</v>
      </c>
      <c r="V124" s="1">
        <v>1700943.4</v>
      </c>
      <c r="W124" s="1">
        <v>25732149.719999999</v>
      </c>
    </row>
    <row r="125" spans="1:23" ht="42.75" x14ac:dyDescent="0.25">
      <c r="C125" s="72">
        <v>123</v>
      </c>
      <c r="D125" s="1">
        <v>15</v>
      </c>
      <c r="E125" s="1" t="s">
        <v>57</v>
      </c>
      <c r="F125" s="1">
        <v>9215</v>
      </c>
      <c r="G125" s="1">
        <v>2022</v>
      </c>
      <c r="H125" s="1">
        <v>0</v>
      </c>
      <c r="I125" s="1">
        <v>1</v>
      </c>
      <c r="J125" s="1">
        <v>6936761</v>
      </c>
      <c r="K125" s="1">
        <v>7999932.6200000001</v>
      </c>
      <c r="L125" s="1">
        <v>0</v>
      </c>
      <c r="M125" s="1">
        <v>9676489.9199999999</v>
      </c>
      <c r="N125" s="1">
        <v>11144607.6</v>
      </c>
      <c r="O125" s="1">
        <v>75812.88</v>
      </c>
      <c r="P125" s="1">
        <v>28896843.02</v>
      </c>
      <c r="Q125" s="1">
        <v>19037297.550000001</v>
      </c>
      <c r="R125" s="1">
        <v>3531588.36</v>
      </c>
      <c r="S125" s="1">
        <v>2163081.54</v>
      </c>
      <c r="T125" s="1">
        <v>708035.71</v>
      </c>
      <c r="U125" s="1">
        <v>148532.85</v>
      </c>
      <c r="V125" s="1">
        <v>1981842</v>
      </c>
      <c r="W125" s="1">
        <v>27570378.010000002</v>
      </c>
    </row>
    <row r="126" spans="1:23" ht="42.75" x14ac:dyDescent="0.25">
      <c r="C126" s="72">
        <v>124</v>
      </c>
      <c r="D126" s="1">
        <v>15</v>
      </c>
      <c r="E126" s="1" t="s">
        <v>57</v>
      </c>
      <c r="F126" s="1">
        <v>9215</v>
      </c>
      <c r="G126" s="1">
        <v>2023</v>
      </c>
      <c r="H126" s="1">
        <v>0</v>
      </c>
      <c r="I126" s="1">
        <v>1</v>
      </c>
      <c r="J126" s="1">
        <v>7057602</v>
      </c>
      <c r="K126" s="1">
        <v>8404605.3000000007</v>
      </c>
      <c r="L126" s="1">
        <v>0</v>
      </c>
      <c r="M126" s="1">
        <v>9773167.6099999994</v>
      </c>
      <c r="N126" s="1">
        <v>10841757.880000001</v>
      </c>
      <c r="O126" s="1">
        <v>4536.3100000000004</v>
      </c>
      <c r="P126" s="1">
        <v>29024067.100000001</v>
      </c>
      <c r="Q126" s="1">
        <v>18811388.879999999</v>
      </c>
      <c r="R126" s="1">
        <v>3400412.26</v>
      </c>
      <c r="S126" s="1">
        <v>2066431.34</v>
      </c>
      <c r="T126" s="1">
        <v>863413.02</v>
      </c>
      <c r="U126" s="1">
        <v>507806.4</v>
      </c>
      <c r="V126" s="1">
        <v>1683761</v>
      </c>
      <c r="W126" s="1">
        <v>27333212.899999999</v>
      </c>
    </row>
    <row r="127" spans="1:23" ht="42.75" x14ac:dyDescent="0.25">
      <c r="C127" s="72">
        <v>125</v>
      </c>
      <c r="D127" s="1">
        <v>15</v>
      </c>
      <c r="E127" s="1" t="s">
        <v>57</v>
      </c>
      <c r="F127" s="1">
        <v>9215</v>
      </c>
      <c r="G127" s="1">
        <v>2024</v>
      </c>
      <c r="H127" s="1">
        <v>0</v>
      </c>
      <c r="I127" s="1">
        <v>1</v>
      </c>
      <c r="J127" s="1">
        <v>7256666</v>
      </c>
      <c r="K127" s="1">
        <v>8865951.0099999998</v>
      </c>
      <c r="L127" s="1">
        <v>0</v>
      </c>
      <c r="M127" s="1">
        <v>9688661.7599999998</v>
      </c>
      <c r="N127" s="1">
        <v>10727632.59</v>
      </c>
      <c r="O127" s="1">
        <v>7366.34</v>
      </c>
      <c r="P127" s="1">
        <v>29289611.699999999</v>
      </c>
      <c r="Q127" s="1">
        <v>20242058.109999999</v>
      </c>
      <c r="R127" s="1">
        <v>3699982.65</v>
      </c>
      <c r="S127" s="1">
        <v>2506981.14</v>
      </c>
      <c r="T127" s="1">
        <v>788255.35</v>
      </c>
      <c r="U127" s="1">
        <v>321281.77</v>
      </c>
      <c r="V127" s="1">
        <v>2036767</v>
      </c>
      <c r="W127" s="1">
        <v>29595326.02</v>
      </c>
    </row>
    <row r="128" spans="1:23" ht="42.75" x14ac:dyDescent="0.25">
      <c r="C128" s="72">
        <v>126</v>
      </c>
      <c r="D128" s="1">
        <v>15</v>
      </c>
      <c r="E128" s="1" t="s">
        <v>57</v>
      </c>
      <c r="F128" s="1">
        <v>9215</v>
      </c>
      <c r="G128" s="1">
        <v>2025</v>
      </c>
      <c r="H128" s="1">
        <v>0</v>
      </c>
      <c r="I128" s="1">
        <v>1</v>
      </c>
      <c r="J128" s="1">
        <v>4644086</v>
      </c>
      <c r="K128" s="1">
        <v>6532186.3399999999</v>
      </c>
      <c r="L128" s="1">
        <v>0</v>
      </c>
      <c r="M128" s="1">
        <v>9701983.6799999997</v>
      </c>
      <c r="N128" s="1">
        <v>8740406.9000000004</v>
      </c>
      <c r="O128" s="1">
        <v>12304.44</v>
      </c>
      <c r="P128" s="1">
        <v>24986881.359999999</v>
      </c>
      <c r="Q128" s="1">
        <v>18475495.609999999</v>
      </c>
      <c r="R128" s="1">
        <v>3045633.99</v>
      </c>
      <c r="S128" s="1">
        <v>2025216.54</v>
      </c>
      <c r="T128" s="1">
        <v>407226.81</v>
      </c>
      <c r="U128" s="1">
        <v>89291.28</v>
      </c>
      <c r="V128" s="1">
        <v>1611948</v>
      </c>
      <c r="W128" s="1">
        <v>25654812.23</v>
      </c>
    </row>
    <row r="129" spans="1:23" x14ac:dyDescent="0.25">
      <c r="C129" s="17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x14ac:dyDescent="0.25">
      <c r="C130" s="17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x14ac:dyDescent="0.25">
      <c r="C131" s="17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x14ac:dyDescent="0.25">
      <c r="C132" s="17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x14ac:dyDescent="0.25">
      <c r="C133" s="1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x14ac:dyDescent="0.25">
      <c r="C134" s="17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1:23" x14ac:dyDescent="0.25">
      <c r="C135" s="17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x14ac:dyDescent="0.25">
      <c r="C136" s="1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1:23" x14ac:dyDescent="0.25">
      <c r="C137" s="17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3" x14ac:dyDescent="0.25">
      <c r="C138" s="17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1:23" x14ac:dyDescent="0.25">
      <c r="A139" t="str">
        <f t="shared" si="1"/>
        <v>_</v>
      </c>
    </row>
    <row r="140" spans="1:23" ht="15.75" thickBot="1" x14ac:dyDescent="0.3">
      <c r="A140" t="str">
        <f t="shared" si="1"/>
        <v>_</v>
      </c>
    </row>
    <row r="141" spans="1:23" ht="30" x14ac:dyDescent="0.25">
      <c r="A141" t="str">
        <f t="shared" si="1"/>
        <v>Obs_fy</v>
      </c>
      <c r="F141" s="70" t="s">
        <v>0</v>
      </c>
      <c r="G141" s="71" t="s">
        <v>4</v>
      </c>
      <c r="H141" s="71" t="s">
        <v>5</v>
      </c>
      <c r="I141" s="71" t="s">
        <v>6</v>
      </c>
      <c r="J141" s="71" t="s">
        <v>7</v>
      </c>
      <c r="K141" s="71" t="s">
        <v>8</v>
      </c>
      <c r="L141" s="71" t="s">
        <v>9</v>
      </c>
      <c r="M141" s="71" t="s">
        <v>10</v>
      </c>
      <c r="N141" s="71" t="s">
        <v>11</v>
      </c>
      <c r="O141" s="71" t="s">
        <v>12</v>
      </c>
      <c r="P141" s="71" t="s">
        <v>13</v>
      </c>
      <c r="Q141" s="71" t="s">
        <v>14</v>
      </c>
      <c r="R141" s="71" t="s">
        <v>15</v>
      </c>
      <c r="S141" s="71" t="s">
        <v>16</v>
      </c>
      <c r="T141" s="71" t="s">
        <v>17</v>
      </c>
      <c r="U141" s="71" t="s">
        <v>18</v>
      </c>
      <c r="V141" s="71" t="s">
        <v>19</v>
      </c>
      <c r="W141" s="71" t="s">
        <v>20</v>
      </c>
    </row>
    <row r="142" spans="1:23" x14ac:dyDescent="0.25">
      <c r="A142" t="str">
        <f t="shared" si="1"/>
        <v>9999_2012</v>
      </c>
      <c r="F142" s="72">
        <v>9999</v>
      </c>
      <c r="G142" s="1">
        <v>2012</v>
      </c>
      <c r="H142" s="1">
        <v>0</v>
      </c>
      <c r="I142" s="1">
        <v>9</v>
      </c>
      <c r="J142" s="1">
        <v>83557382</v>
      </c>
      <c r="K142" s="1">
        <v>104141782.28</v>
      </c>
      <c r="L142" s="1">
        <v>80022.350000000006</v>
      </c>
      <c r="M142" s="1">
        <v>102524648.77</v>
      </c>
      <c r="N142" s="1">
        <v>122010537.86</v>
      </c>
      <c r="O142" s="1">
        <v>1667733.98</v>
      </c>
      <c r="P142" s="1">
        <v>330424725.24000001</v>
      </c>
      <c r="Q142" s="1">
        <v>183551114.44999999</v>
      </c>
      <c r="R142" s="1">
        <v>55658941.530000001</v>
      </c>
      <c r="S142" s="1">
        <v>48660185.460000001</v>
      </c>
      <c r="T142" s="1">
        <v>12851142.289999999</v>
      </c>
      <c r="U142" s="1">
        <v>3302712.97</v>
      </c>
      <c r="V142" s="1">
        <v>32201041.23</v>
      </c>
      <c r="W142" s="1">
        <v>336225137.93000001</v>
      </c>
    </row>
    <row r="143" spans="1:23" x14ac:dyDescent="0.25">
      <c r="A143" t="str">
        <f t="shared" si="1"/>
        <v>9999_2013</v>
      </c>
      <c r="F143" s="72">
        <v>9999</v>
      </c>
      <c r="G143" s="1">
        <v>2013</v>
      </c>
      <c r="H143" s="1">
        <v>0</v>
      </c>
      <c r="I143" s="1">
        <v>9</v>
      </c>
      <c r="J143" s="1">
        <v>85059179</v>
      </c>
      <c r="K143" s="1">
        <v>107004692.90000001</v>
      </c>
      <c r="L143" s="1">
        <v>194845.46</v>
      </c>
      <c r="M143" s="1">
        <v>105795414.13</v>
      </c>
      <c r="N143" s="1">
        <v>118656368.12</v>
      </c>
      <c r="O143" s="1">
        <v>1237051.6399999999</v>
      </c>
      <c r="P143" s="1">
        <v>332888372.25</v>
      </c>
      <c r="Q143" s="1">
        <v>188083356.27000001</v>
      </c>
      <c r="R143" s="1">
        <v>56612124.590000004</v>
      </c>
      <c r="S143" s="1">
        <v>48625915.079999998</v>
      </c>
      <c r="T143" s="1">
        <v>12976039.58</v>
      </c>
      <c r="U143" s="1">
        <v>4857058.5199999996</v>
      </c>
      <c r="V143" s="1">
        <v>32358674.489999998</v>
      </c>
      <c r="W143" s="1">
        <v>343513168.52999997</v>
      </c>
    </row>
    <row r="144" spans="1:23" x14ac:dyDescent="0.25">
      <c r="A144" t="str">
        <f t="shared" si="1"/>
        <v>9999_2014</v>
      </c>
      <c r="F144" s="72">
        <v>9999</v>
      </c>
      <c r="G144" s="1">
        <v>2014</v>
      </c>
      <c r="H144" s="1">
        <v>0</v>
      </c>
      <c r="I144" s="1">
        <v>9</v>
      </c>
      <c r="J144" s="1">
        <v>86915735</v>
      </c>
      <c r="K144" s="1">
        <v>108939231.87</v>
      </c>
      <c r="L144" s="1">
        <v>222109.81</v>
      </c>
      <c r="M144" s="1">
        <v>113472524.65000001</v>
      </c>
      <c r="N144" s="1">
        <v>118606835.87</v>
      </c>
      <c r="O144" s="1">
        <v>121053.94</v>
      </c>
      <c r="P144" s="1">
        <v>341361756.13999999</v>
      </c>
      <c r="Q144" s="1">
        <v>192923097.49000001</v>
      </c>
      <c r="R144" s="1">
        <v>58891196.490000002</v>
      </c>
      <c r="S144" s="1">
        <v>50192076.490000002</v>
      </c>
      <c r="T144" s="1">
        <v>14182721.890000001</v>
      </c>
      <c r="U144" s="1">
        <v>3005184.4</v>
      </c>
      <c r="V144" s="1">
        <v>28624524.129999999</v>
      </c>
      <c r="W144" s="1">
        <v>347818800.88999999</v>
      </c>
    </row>
    <row r="145" spans="1:23" x14ac:dyDescent="0.25">
      <c r="A145" t="str">
        <f t="shared" si="1"/>
        <v>9999_2015</v>
      </c>
      <c r="F145" s="72">
        <v>9999</v>
      </c>
      <c r="G145" s="1">
        <v>2015</v>
      </c>
      <c r="H145" s="1">
        <v>0</v>
      </c>
      <c r="I145" s="1">
        <v>9</v>
      </c>
      <c r="J145" s="1">
        <v>89625740</v>
      </c>
      <c r="K145" s="1">
        <v>113919870.44</v>
      </c>
      <c r="L145" s="1">
        <v>421546.82</v>
      </c>
      <c r="M145" s="1">
        <v>120010570.13</v>
      </c>
      <c r="N145" s="1">
        <v>121288575.11</v>
      </c>
      <c r="O145" s="1">
        <v>134813.76000000001</v>
      </c>
      <c r="P145" s="1">
        <v>355775376.25999999</v>
      </c>
      <c r="Q145" s="1">
        <v>200761366.11000001</v>
      </c>
      <c r="R145" s="1">
        <v>61025751.990000002</v>
      </c>
      <c r="S145" s="1">
        <v>52492460.850000001</v>
      </c>
      <c r="T145" s="1">
        <v>13838909.4</v>
      </c>
      <c r="U145" s="1">
        <v>3089541.72</v>
      </c>
      <c r="V145" s="1">
        <v>27287133.600000001</v>
      </c>
      <c r="W145" s="1">
        <v>358495163.67000002</v>
      </c>
    </row>
    <row r="146" spans="1:23" x14ac:dyDescent="0.25">
      <c r="A146" t="str">
        <f t="shared" si="1"/>
        <v>9999_2016</v>
      </c>
      <c r="F146" s="72">
        <v>9999</v>
      </c>
      <c r="G146" s="1">
        <v>2016</v>
      </c>
      <c r="H146" s="1">
        <v>0</v>
      </c>
      <c r="I146" s="1">
        <v>9</v>
      </c>
      <c r="J146" s="1">
        <v>91107560</v>
      </c>
      <c r="K146" s="1">
        <v>114288262.62</v>
      </c>
      <c r="L146" s="1">
        <v>146949.29</v>
      </c>
      <c r="M146" s="1">
        <v>121084747.98</v>
      </c>
      <c r="N146" s="1">
        <v>120793600.41</v>
      </c>
      <c r="O146" s="1">
        <v>1568649.91</v>
      </c>
      <c r="P146" s="1">
        <v>357882210.20999998</v>
      </c>
      <c r="Q146" s="1">
        <v>203738916.36000001</v>
      </c>
      <c r="R146" s="1">
        <v>61654127.840000004</v>
      </c>
      <c r="S146" s="1">
        <v>50453220.409999996</v>
      </c>
      <c r="T146" s="1">
        <v>12864991.369999999</v>
      </c>
      <c r="U146" s="1">
        <v>2494171.0099999998</v>
      </c>
      <c r="V146" s="1">
        <v>28233853.449999999</v>
      </c>
      <c r="W146" s="1">
        <v>359439280.44</v>
      </c>
    </row>
    <row r="147" spans="1:23" x14ac:dyDescent="0.25">
      <c r="A147" t="str">
        <f t="shared" si="1"/>
        <v>9999_2017</v>
      </c>
      <c r="F147" s="72">
        <v>9999</v>
      </c>
      <c r="G147" s="1">
        <v>2017</v>
      </c>
      <c r="H147" s="1">
        <v>0</v>
      </c>
      <c r="I147" s="1">
        <v>9</v>
      </c>
      <c r="J147" s="1">
        <v>93325992</v>
      </c>
      <c r="K147" s="1">
        <v>117850392.13</v>
      </c>
      <c r="L147" s="1">
        <v>250948.02</v>
      </c>
      <c r="M147" s="1">
        <v>121079235.11</v>
      </c>
      <c r="N147" s="1">
        <v>123372331.81999999</v>
      </c>
      <c r="O147" s="1">
        <v>8011799.9199999999</v>
      </c>
      <c r="P147" s="1">
        <v>370564707</v>
      </c>
      <c r="Q147" s="1">
        <v>204381557.81999999</v>
      </c>
      <c r="R147" s="1">
        <v>62906996.670000002</v>
      </c>
      <c r="S147" s="1">
        <v>51024257.869999997</v>
      </c>
      <c r="T147" s="1">
        <v>13960100.18</v>
      </c>
      <c r="U147" s="1">
        <v>2528420.64</v>
      </c>
      <c r="V147" s="1">
        <v>36965318.969999999</v>
      </c>
      <c r="W147" s="1">
        <v>371766652.14999998</v>
      </c>
    </row>
    <row r="148" spans="1:23" x14ac:dyDescent="0.25">
      <c r="A148" t="str">
        <f t="shared" si="1"/>
        <v>9999_2018</v>
      </c>
      <c r="F148" s="72">
        <v>9999</v>
      </c>
      <c r="G148" s="1">
        <v>2018</v>
      </c>
      <c r="H148" s="1">
        <v>0</v>
      </c>
      <c r="I148" s="1">
        <v>9</v>
      </c>
      <c r="J148" s="1">
        <v>95185011</v>
      </c>
      <c r="K148" s="1">
        <v>120034050.04000001</v>
      </c>
      <c r="L148" s="1">
        <v>76347.02</v>
      </c>
      <c r="M148" s="1">
        <v>126092534.55</v>
      </c>
      <c r="N148" s="1">
        <v>125961814.25</v>
      </c>
      <c r="O148" s="1">
        <v>153579.42000000001</v>
      </c>
      <c r="P148" s="1">
        <v>372318325.27999997</v>
      </c>
      <c r="Q148" s="1">
        <v>209081711.41999999</v>
      </c>
      <c r="R148" s="1">
        <v>64625509.640000001</v>
      </c>
      <c r="S148" s="1">
        <v>50151877.109999999</v>
      </c>
      <c r="T148" s="1">
        <v>13515385.93</v>
      </c>
      <c r="U148" s="1">
        <v>2416173.9</v>
      </c>
      <c r="V148" s="1">
        <v>27777294.239999998</v>
      </c>
      <c r="W148" s="1">
        <v>367567952.24000001</v>
      </c>
    </row>
    <row r="149" spans="1:23" x14ac:dyDescent="0.25">
      <c r="A149" t="str">
        <f t="shared" si="1"/>
        <v>9999_2019</v>
      </c>
      <c r="F149" s="72">
        <v>9999</v>
      </c>
      <c r="G149" s="1">
        <v>2019</v>
      </c>
      <c r="H149" s="1">
        <v>0</v>
      </c>
      <c r="I149" s="1">
        <v>9</v>
      </c>
      <c r="J149" s="1">
        <v>96781203</v>
      </c>
      <c r="K149" s="1">
        <v>123977913.09</v>
      </c>
      <c r="L149" s="1">
        <v>107893.56</v>
      </c>
      <c r="M149" s="1">
        <v>126838675.20999999</v>
      </c>
      <c r="N149" s="1">
        <v>127984359.63</v>
      </c>
      <c r="O149" s="1">
        <v>779269.16</v>
      </c>
      <c r="P149" s="1">
        <v>379688110.64999998</v>
      </c>
      <c r="Q149" s="1">
        <v>213580535.86000001</v>
      </c>
      <c r="R149" s="1">
        <v>66328665.840000004</v>
      </c>
      <c r="S149" s="1">
        <v>50531080.340000004</v>
      </c>
      <c r="T149" s="1">
        <v>13181294.859999999</v>
      </c>
      <c r="U149" s="1">
        <v>2661955.13</v>
      </c>
      <c r="V149" s="1">
        <v>26748362.43</v>
      </c>
      <c r="W149" s="1">
        <v>373031894.45999998</v>
      </c>
    </row>
    <row r="150" spans="1:23" x14ac:dyDescent="0.25">
      <c r="A150" t="str">
        <f t="shared" si="1"/>
        <v>9999_2020</v>
      </c>
      <c r="F150" s="72">
        <v>9999</v>
      </c>
      <c r="G150" s="1">
        <v>2020</v>
      </c>
      <c r="H150" s="1">
        <v>0</v>
      </c>
      <c r="I150" s="1">
        <v>9</v>
      </c>
      <c r="J150" s="1">
        <v>98489058</v>
      </c>
      <c r="K150" s="1">
        <v>123684093.31</v>
      </c>
      <c r="L150" s="1" t="s">
        <v>69</v>
      </c>
      <c r="M150" s="1">
        <v>131873478.98999999</v>
      </c>
      <c r="N150" s="1">
        <v>125709145.83</v>
      </c>
      <c r="O150" s="1">
        <v>582645.61</v>
      </c>
      <c r="P150" s="1">
        <v>381849363.74000001</v>
      </c>
      <c r="Q150" s="1">
        <v>218406946.71000001</v>
      </c>
      <c r="R150" s="1">
        <v>68071802.920000002</v>
      </c>
      <c r="S150" s="1">
        <v>47220691.030000001</v>
      </c>
      <c r="T150" s="1">
        <v>10889198.51</v>
      </c>
      <c r="U150" s="1">
        <v>2559186.04</v>
      </c>
      <c r="V150" s="1">
        <v>26718415.899999999</v>
      </c>
      <c r="W150" s="1">
        <v>373866241.11000001</v>
      </c>
    </row>
    <row r="151" spans="1:23" x14ac:dyDescent="0.25">
      <c r="A151" t="str">
        <f t="shared" ref="A151:A157" si="2">CONCATENATE(F151,"_",G151)</f>
        <v>9999_2021</v>
      </c>
      <c r="F151" s="72">
        <v>9999</v>
      </c>
      <c r="G151" s="1">
        <v>2021</v>
      </c>
      <c r="H151" s="1">
        <v>0</v>
      </c>
      <c r="I151" s="1">
        <v>9</v>
      </c>
      <c r="J151" s="1">
        <v>100723442</v>
      </c>
      <c r="K151" s="1">
        <v>126859267.78</v>
      </c>
      <c r="L151" s="1">
        <v>45551.519999999997</v>
      </c>
      <c r="M151" s="1">
        <v>136840840.34</v>
      </c>
      <c r="N151" s="1">
        <v>129191692.33</v>
      </c>
      <c r="O151" s="1">
        <v>245021</v>
      </c>
      <c r="P151" s="1">
        <v>393182372.97000003</v>
      </c>
      <c r="Q151" s="1">
        <v>224527058.16</v>
      </c>
      <c r="R151" s="1">
        <v>69038849.239999995</v>
      </c>
      <c r="S151" s="1">
        <v>46158509.740000002</v>
      </c>
      <c r="T151" s="1">
        <v>12027037</v>
      </c>
      <c r="U151" s="1">
        <v>2129337.1800000002</v>
      </c>
      <c r="V151" s="1">
        <v>26058022.68</v>
      </c>
      <c r="W151" s="1">
        <v>379938814</v>
      </c>
    </row>
    <row r="152" spans="1:23" x14ac:dyDescent="0.25">
      <c r="A152" t="str">
        <f t="shared" si="2"/>
        <v>9999_2022</v>
      </c>
      <c r="F152" s="72">
        <v>9999</v>
      </c>
      <c r="G152" s="1">
        <v>2022</v>
      </c>
      <c r="H152" s="1">
        <v>0</v>
      </c>
      <c r="I152" s="1">
        <v>9</v>
      </c>
      <c r="J152" s="1">
        <v>102191427</v>
      </c>
      <c r="K152" s="1">
        <v>128658339.19</v>
      </c>
      <c r="L152" s="1">
        <v>14493.7</v>
      </c>
      <c r="M152" s="1">
        <v>139628524.06999999</v>
      </c>
      <c r="N152" s="1">
        <v>149532268.19</v>
      </c>
      <c r="O152" s="1">
        <v>9389800.7699999996</v>
      </c>
      <c r="P152" s="1">
        <v>427223425.92000002</v>
      </c>
      <c r="Q152" s="1">
        <v>233050102.94999999</v>
      </c>
      <c r="R152" s="1">
        <v>72833756.739999995</v>
      </c>
      <c r="S152" s="1">
        <v>49702395.689999998</v>
      </c>
      <c r="T152" s="1">
        <v>12992812.98</v>
      </c>
      <c r="U152" s="1">
        <v>3528952.57</v>
      </c>
      <c r="V152" s="1">
        <v>43846599.020000003</v>
      </c>
      <c r="W152" s="1">
        <v>415954619.94999999</v>
      </c>
    </row>
    <row r="153" spans="1:23" x14ac:dyDescent="0.25">
      <c r="A153" t="str">
        <f t="shared" si="2"/>
        <v>9999_2023</v>
      </c>
      <c r="F153" s="72">
        <v>9999</v>
      </c>
      <c r="G153" s="1">
        <v>2023</v>
      </c>
      <c r="H153" s="1">
        <v>0</v>
      </c>
      <c r="I153" s="1">
        <v>9</v>
      </c>
      <c r="J153" s="1">
        <v>110760624.20999999</v>
      </c>
      <c r="K153" s="1">
        <v>143564297.09999999</v>
      </c>
      <c r="L153" s="1">
        <v>25193</v>
      </c>
      <c r="M153" s="1">
        <v>136088219.25</v>
      </c>
      <c r="N153" s="1">
        <v>142380669</v>
      </c>
      <c r="O153" s="1">
        <v>5821973.3799999999</v>
      </c>
      <c r="P153" s="1">
        <v>427880351.73000002</v>
      </c>
      <c r="Q153" s="1">
        <v>240067166.47999999</v>
      </c>
      <c r="R153" s="1">
        <v>75484090.870000005</v>
      </c>
      <c r="S153" s="1">
        <v>54031512.840000004</v>
      </c>
      <c r="T153" s="1">
        <v>13054888.58</v>
      </c>
      <c r="U153" s="1">
        <v>6473997.4199999999</v>
      </c>
      <c r="V153" s="1">
        <v>33811291.509999998</v>
      </c>
      <c r="W153" s="1">
        <v>422922947.69999999</v>
      </c>
    </row>
    <row r="154" spans="1:23" x14ac:dyDescent="0.25">
      <c r="A154" t="str">
        <f t="shared" si="2"/>
        <v>9999_2024</v>
      </c>
      <c r="F154" s="72">
        <v>9999</v>
      </c>
      <c r="G154" s="1">
        <v>2024</v>
      </c>
      <c r="H154" s="1">
        <v>0</v>
      </c>
      <c r="I154" s="1">
        <v>9</v>
      </c>
      <c r="J154" s="1">
        <v>107429675</v>
      </c>
      <c r="K154" s="1">
        <v>144368635.93000001</v>
      </c>
      <c r="L154" s="1">
        <v>10000</v>
      </c>
      <c r="M154" s="1">
        <v>142366336.37</v>
      </c>
      <c r="N154" s="1">
        <v>144968395.43000001</v>
      </c>
      <c r="O154" s="1">
        <v>2179519.39</v>
      </c>
      <c r="P154" s="1">
        <v>433892887.12</v>
      </c>
      <c r="Q154" s="1">
        <v>252669913.59999999</v>
      </c>
      <c r="R154" s="1">
        <v>78513267.280000001</v>
      </c>
      <c r="S154" s="1">
        <v>49857978.5</v>
      </c>
      <c r="T154" s="1">
        <v>12585086.380000001</v>
      </c>
      <c r="U154" s="1">
        <v>4508374.37</v>
      </c>
      <c r="V154" s="1">
        <v>30971080.960000001</v>
      </c>
      <c r="W154" s="1">
        <v>429105701.08999997</v>
      </c>
    </row>
    <row r="155" spans="1:23" x14ac:dyDescent="0.25">
      <c r="A155" t="str">
        <f t="shared" si="2"/>
        <v>9999_2025</v>
      </c>
      <c r="F155" s="72">
        <v>9999</v>
      </c>
      <c r="G155" s="1">
        <v>2025</v>
      </c>
      <c r="H155" s="1">
        <v>0</v>
      </c>
      <c r="I155" s="1">
        <v>9</v>
      </c>
      <c r="J155" s="1">
        <v>68582824</v>
      </c>
      <c r="K155" s="1">
        <v>109896650.45</v>
      </c>
      <c r="L155" s="1">
        <v>13175</v>
      </c>
      <c r="M155" s="1">
        <v>140154091.15000001</v>
      </c>
      <c r="N155" s="1">
        <v>125819542.51000001</v>
      </c>
      <c r="O155" s="1">
        <v>1400911.03</v>
      </c>
      <c r="P155" s="1">
        <v>377284370.13999999</v>
      </c>
      <c r="Q155" s="1">
        <v>221607574.62</v>
      </c>
      <c r="R155" s="1">
        <v>69094340.049999997</v>
      </c>
      <c r="S155" s="1">
        <v>46595621.299999997</v>
      </c>
      <c r="T155" s="1">
        <v>9458376.9399999995</v>
      </c>
      <c r="U155" s="1">
        <v>1383526.57</v>
      </c>
      <c r="V155" s="1">
        <v>25483866.539999999</v>
      </c>
      <c r="W155" s="1">
        <v>373623306.01999998</v>
      </c>
    </row>
    <row r="156" spans="1:23" x14ac:dyDescent="0.25">
      <c r="A156" t="str">
        <f t="shared" si="2"/>
        <v>_</v>
      </c>
    </row>
    <row r="157" spans="1:23" x14ac:dyDescent="0.25">
      <c r="A157" t="str">
        <f t="shared" si="2"/>
        <v>_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14D7-E633-4C44-94B4-03712690D098}">
  <sheetPr>
    <tabColor rgb="FFFFC000"/>
  </sheetPr>
  <dimension ref="A2:N74"/>
  <sheetViews>
    <sheetView workbookViewId="0">
      <selection activeCell="C3" sqref="A1:W128"/>
    </sheetView>
  </sheetViews>
  <sheetFormatPr defaultRowHeight="15" x14ac:dyDescent="0.25"/>
  <cols>
    <col min="11" max="11" width="19.85546875" bestFit="1" customWidth="1"/>
  </cols>
  <sheetData>
    <row r="2" spans="1:14" x14ac:dyDescent="0.25">
      <c r="J2" t="s">
        <v>53</v>
      </c>
      <c r="K2" t="s">
        <v>2</v>
      </c>
      <c r="L2" t="s">
        <v>54</v>
      </c>
      <c r="N2">
        <v>2025</v>
      </c>
    </row>
    <row r="3" spans="1:14" x14ac:dyDescent="0.25">
      <c r="A3" t="s">
        <v>64</v>
      </c>
      <c r="J3" s="11">
        <v>7</v>
      </c>
      <c r="K3" s="11" t="s">
        <v>55</v>
      </c>
      <c r="L3" s="11">
        <v>9207</v>
      </c>
      <c r="N3">
        <v>2024</v>
      </c>
    </row>
    <row r="4" spans="1:14" x14ac:dyDescent="0.25">
      <c r="A4" t="s">
        <v>65</v>
      </c>
      <c r="J4" s="11">
        <v>10</v>
      </c>
      <c r="K4" s="11" t="s">
        <v>56</v>
      </c>
      <c r="L4" s="11">
        <v>9210</v>
      </c>
      <c r="N4">
        <v>2023</v>
      </c>
    </row>
    <row r="5" spans="1:14" x14ac:dyDescent="0.25">
      <c r="J5" s="11">
        <v>15</v>
      </c>
      <c r="K5" s="11" t="s">
        <v>57</v>
      </c>
      <c r="L5" s="11">
        <v>9215</v>
      </c>
      <c r="N5">
        <v>2022</v>
      </c>
    </row>
    <row r="6" spans="1:14" x14ac:dyDescent="0.25">
      <c r="A6" t="s">
        <v>66</v>
      </c>
      <c r="J6" s="11">
        <v>13</v>
      </c>
      <c r="K6" s="11" t="s">
        <v>58</v>
      </c>
      <c r="L6" s="11">
        <v>9213</v>
      </c>
      <c r="N6">
        <v>2021</v>
      </c>
    </row>
    <row r="7" spans="1:14" x14ac:dyDescent="0.25">
      <c r="A7" t="s">
        <v>67</v>
      </c>
      <c r="J7" s="11">
        <v>11</v>
      </c>
      <c r="K7" s="11" t="s">
        <v>59</v>
      </c>
      <c r="L7" s="11">
        <v>9211</v>
      </c>
      <c r="N7">
        <v>2020</v>
      </c>
    </row>
    <row r="8" spans="1:14" x14ac:dyDescent="0.25">
      <c r="J8" s="11">
        <v>1</v>
      </c>
      <c r="K8" s="11" t="s">
        <v>60</v>
      </c>
      <c r="L8" s="11">
        <v>9201</v>
      </c>
      <c r="N8">
        <v>2019</v>
      </c>
    </row>
    <row r="9" spans="1:14" x14ac:dyDescent="0.25">
      <c r="J9" s="11">
        <v>9</v>
      </c>
      <c r="K9" s="11" t="s">
        <v>61</v>
      </c>
      <c r="L9" s="11">
        <v>9209</v>
      </c>
      <c r="N9">
        <v>2018</v>
      </c>
    </row>
    <row r="10" spans="1:14" x14ac:dyDescent="0.25">
      <c r="J10" s="11">
        <v>12</v>
      </c>
      <c r="K10" s="11" t="s">
        <v>21</v>
      </c>
      <c r="L10" s="11">
        <v>9212</v>
      </c>
      <c r="N10">
        <v>2017</v>
      </c>
    </row>
    <row r="11" spans="1:14" x14ac:dyDescent="0.25">
      <c r="A11" t="s">
        <v>68</v>
      </c>
      <c r="J11" s="11">
        <v>5</v>
      </c>
      <c r="K11" s="11" t="s">
        <v>62</v>
      </c>
      <c r="L11" s="11">
        <v>9205</v>
      </c>
      <c r="N11">
        <v>2016</v>
      </c>
    </row>
    <row r="12" spans="1:14" x14ac:dyDescent="0.25">
      <c r="J12" s="11">
        <v>9999</v>
      </c>
      <c r="K12" s="11" t="s">
        <v>63</v>
      </c>
      <c r="L12" s="11">
        <v>9999</v>
      </c>
      <c r="N12">
        <v>2015</v>
      </c>
    </row>
    <row r="13" spans="1:14" x14ac:dyDescent="0.25">
      <c r="J13" s="2"/>
      <c r="K13" s="2"/>
      <c r="L13" s="2"/>
      <c r="N13">
        <v>2014</v>
      </c>
    </row>
    <row r="14" spans="1:14" x14ac:dyDescent="0.25">
      <c r="J14" s="2"/>
      <c r="K14" s="2"/>
      <c r="L14" s="2"/>
      <c r="N14">
        <v>2013</v>
      </c>
    </row>
    <row r="15" spans="1:14" x14ac:dyDescent="0.25">
      <c r="J15" s="2"/>
      <c r="K15" s="2"/>
      <c r="L15" s="2"/>
      <c r="N15">
        <v>2012</v>
      </c>
    </row>
    <row r="16" spans="1:14" x14ac:dyDescent="0.25">
      <c r="J16" s="2"/>
      <c r="K16" s="2"/>
      <c r="L16" s="2"/>
    </row>
    <row r="17" spans="10:12" x14ac:dyDescent="0.25">
      <c r="J17" s="2"/>
      <c r="K17" s="2"/>
      <c r="L17" s="2"/>
    </row>
    <row r="18" spans="10:12" x14ac:dyDescent="0.25">
      <c r="J18" s="2"/>
      <c r="K18" s="2"/>
      <c r="L18" s="2"/>
    </row>
    <row r="19" spans="10:12" x14ac:dyDescent="0.25">
      <c r="J19" s="2"/>
      <c r="K19" s="2"/>
      <c r="L19" s="2"/>
    </row>
    <row r="20" spans="10:12" x14ac:dyDescent="0.25">
      <c r="J20" s="2"/>
      <c r="K20" s="2"/>
      <c r="L20" s="2"/>
    </row>
    <row r="21" spans="10:12" x14ac:dyDescent="0.25">
      <c r="J21" s="2"/>
      <c r="K21" s="2"/>
      <c r="L21" s="2"/>
    </row>
    <row r="22" spans="10:12" x14ac:dyDescent="0.25">
      <c r="J22" s="2"/>
      <c r="K22" s="2"/>
      <c r="L22" s="2"/>
    </row>
    <row r="23" spans="10:12" x14ac:dyDescent="0.25">
      <c r="J23" s="2"/>
      <c r="K23" s="2"/>
      <c r="L23" s="2"/>
    </row>
    <row r="24" spans="10:12" x14ac:dyDescent="0.25">
      <c r="J24" s="2"/>
      <c r="K24" s="2"/>
      <c r="L24" s="2"/>
    </row>
    <row r="25" spans="10:12" x14ac:dyDescent="0.25">
      <c r="J25" s="2"/>
      <c r="K25" s="2"/>
      <c r="L25" s="2"/>
    </row>
    <row r="26" spans="10:12" x14ac:dyDescent="0.25">
      <c r="J26" s="2"/>
      <c r="K26" s="2"/>
      <c r="L26" s="2"/>
    </row>
    <row r="27" spans="10:12" x14ac:dyDescent="0.25">
      <c r="J27" s="2"/>
      <c r="K27" s="2"/>
      <c r="L27" s="2"/>
    </row>
    <row r="28" spans="10:12" x14ac:dyDescent="0.25">
      <c r="J28" s="2"/>
      <c r="K28" s="2"/>
      <c r="L28" s="2"/>
    </row>
    <row r="29" spans="10:12" x14ac:dyDescent="0.25">
      <c r="J29" s="2"/>
      <c r="K29" s="2"/>
      <c r="L29" s="2"/>
    </row>
    <row r="30" spans="10:12" x14ac:dyDescent="0.25">
      <c r="J30" s="2"/>
      <c r="K30" s="2"/>
      <c r="L30" s="2"/>
    </row>
    <row r="31" spans="10:12" x14ac:dyDescent="0.25">
      <c r="J31" s="2"/>
      <c r="K31" s="2"/>
      <c r="L31" s="2"/>
    </row>
    <row r="32" spans="10:12" x14ac:dyDescent="0.25">
      <c r="J32" s="2"/>
      <c r="K32" s="2"/>
      <c r="L32" s="2"/>
    </row>
    <row r="33" spans="10:12" x14ac:dyDescent="0.25">
      <c r="J33" s="2"/>
      <c r="K33" s="2"/>
      <c r="L33" s="2"/>
    </row>
    <row r="34" spans="10:12" x14ac:dyDescent="0.25">
      <c r="J34" s="2"/>
      <c r="K34" s="2"/>
      <c r="L34" s="2"/>
    </row>
    <row r="35" spans="10:12" x14ac:dyDescent="0.25">
      <c r="J35" s="2"/>
      <c r="K35" s="2"/>
      <c r="L35" s="2"/>
    </row>
    <row r="36" spans="10:12" x14ac:dyDescent="0.25">
      <c r="J36" s="2"/>
      <c r="K36" s="2"/>
      <c r="L36" s="2"/>
    </row>
    <row r="37" spans="10:12" x14ac:dyDescent="0.25">
      <c r="J37" s="2"/>
      <c r="K37" s="2"/>
      <c r="L37" s="2"/>
    </row>
    <row r="38" spans="10:12" x14ac:dyDescent="0.25">
      <c r="J38" s="2"/>
      <c r="K38" s="2"/>
      <c r="L38" s="2"/>
    </row>
    <row r="39" spans="10:12" x14ac:dyDescent="0.25">
      <c r="J39" s="2"/>
      <c r="K39" s="2"/>
      <c r="L39" s="2"/>
    </row>
    <row r="40" spans="10:12" x14ac:dyDescent="0.25">
      <c r="J40" s="2"/>
      <c r="K40" s="2"/>
      <c r="L40" s="2"/>
    </row>
    <row r="41" spans="10:12" x14ac:dyDescent="0.25">
      <c r="J41" s="2"/>
      <c r="K41" s="2"/>
      <c r="L41" s="2"/>
    </row>
    <row r="42" spans="10:12" x14ac:dyDescent="0.25">
      <c r="J42" s="2"/>
      <c r="K42" s="2"/>
      <c r="L42" s="2"/>
    </row>
    <row r="43" spans="10:12" x14ac:dyDescent="0.25">
      <c r="J43" s="2"/>
      <c r="K43" s="2"/>
      <c r="L43" s="2"/>
    </row>
    <row r="44" spans="10:12" x14ac:dyDescent="0.25">
      <c r="J44" s="2"/>
      <c r="K44" s="2"/>
      <c r="L44" s="2"/>
    </row>
    <row r="45" spans="10:12" x14ac:dyDescent="0.25">
      <c r="J45" s="2"/>
      <c r="K45" s="2"/>
      <c r="L45" s="2"/>
    </row>
    <row r="46" spans="10:12" x14ac:dyDescent="0.25">
      <c r="J46" s="2"/>
      <c r="K46" s="2"/>
      <c r="L46" s="2"/>
    </row>
    <row r="47" spans="10:12" x14ac:dyDescent="0.25">
      <c r="J47" s="2"/>
      <c r="K47" s="2"/>
      <c r="L47" s="2"/>
    </row>
    <row r="48" spans="10:12" x14ac:dyDescent="0.25">
      <c r="J48" s="2"/>
      <c r="K48" s="2"/>
      <c r="L48" s="2"/>
    </row>
    <row r="49" spans="10:12" x14ac:dyDescent="0.25">
      <c r="J49" s="2"/>
      <c r="K49" s="2"/>
      <c r="L49" s="2"/>
    </row>
    <row r="50" spans="10:12" x14ac:dyDescent="0.25">
      <c r="J50" s="2"/>
      <c r="K50" s="2"/>
      <c r="L50" s="2"/>
    </row>
    <row r="51" spans="10:12" x14ac:dyDescent="0.25">
      <c r="J51" s="2"/>
      <c r="K51" s="2"/>
      <c r="L51" s="2"/>
    </row>
    <row r="52" spans="10:12" x14ac:dyDescent="0.25">
      <c r="J52" s="2"/>
      <c r="K52" s="2"/>
      <c r="L52" s="2"/>
    </row>
    <row r="53" spans="10:12" x14ac:dyDescent="0.25">
      <c r="J53" s="2"/>
      <c r="K53" s="2"/>
      <c r="L53" s="2"/>
    </row>
    <row r="54" spans="10:12" x14ac:dyDescent="0.25">
      <c r="J54" s="2"/>
      <c r="K54" s="2"/>
      <c r="L54" s="2"/>
    </row>
    <row r="55" spans="10:12" x14ac:dyDescent="0.25">
      <c r="J55" s="2"/>
      <c r="K55" s="2"/>
      <c r="L55" s="2"/>
    </row>
    <row r="56" spans="10:12" x14ac:dyDescent="0.25">
      <c r="J56" s="2"/>
      <c r="K56" s="2"/>
      <c r="L56" s="2"/>
    </row>
    <row r="57" spans="10:12" x14ac:dyDescent="0.25">
      <c r="J57" s="2"/>
      <c r="K57" s="2"/>
      <c r="L57" s="2"/>
    </row>
    <row r="58" spans="10:12" x14ac:dyDescent="0.25">
      <c r="J58" s="2"/>
      <c r="K58" s="2"/>
      <c r="L58" s="2"/>
    </row>
    <row r="59" spans="10:12" x14ac:dyDescent="0.25">
      <c r="J59" s="2"/>
      <c r="K59" s="2"/>
      <c r="L59" s="2"/>
    </row>
    <row r="60" spans="10:12" x14ac:dyDescent="0.25">
      <c r="J60" s="2"/>
      <c r="K60" s="2"/>
      <c r="L60" s="2"/>
    </row>
    <row r="61" spans="10:12" x14ac:dyDescent="0.25">
      <c r="J61" s="2"/>
      <c r="K61" s="2"/>
      <c r="L61" s="2"/>
    </row>
    <row r="62" spans="10:12" x14ac:dyDescent="0.25">
      <c r="J62" s="2"/>
      <c r="K62" s="2"/>
      <c r="L62" s="2"/>
    </row>
    <row r="63" spans="10:12" x14ac:dyDescent="0.25">
      <c r="J63" s="2"/>
      <c r="K63" s="2"/>
      <c r="L63" s="2"/>
    </row>
    <row r="64" spans="10:12" x14ac:dyDescent="0.25">
      <c r="J64" s="2"/>
      <c r="K64" s="2"/>
      <c r="L64" s="2"/>
    </row>
    <row r="65" spans="10:12" x14ac:dyDescent="0.25">
      <c r="J65" s="2"/>
      <c r="K65" s="2"/>
      <c r="L65" s="2"/>
    </row>
    <row r="66" spans="10:12" x14ac:dyDescent="0.25">
      <c r="J66" s="2"/>
      <c r="K66" s="2"/>
      <c r="L66" s="2"/>
    </row>
    <row r="67" spans="10:12" x14ac:dyDescent="0.25">
      <c r="J67" s="2"/>
      <c r="K67" s="2"/>
      <c r="L67" s="2"/>
    </row>
    <row r="68" spans="10:12" x14ac:dyDescent="0.25">
      <c r="J68" s="2"/>
      <c r="K68" s="2"/>
      <c r="L68" s="2"/>
    </row>
    <row r="69" spans="10:12" x14ac:dyDescent="0.25">
      <c r="J69" s="2"/>
      <c r="K69" s="2"/>
      <c r="L69" s="2"/>
    </row>
    <row r="70" spans="10:12" x14ac:dyDescent="0.25">
      <c r="J70" s="2"/>
      <c r="K70" s="2"/>
      <c r="L70" s="2"/>
    </row>
    <row r="71" spans="10:12" x14ac:dyDescent="0.25">
      <c r="J71" s="2"/>
      <c r="K71" s="2"/>
      <c r="L71" s="2"/>
    </row>
    <row r="72" spans="10:12" x14ac:dyDescent="0.25">
      <c r="J72" s="2"/>
      <c r="K72" s="2"/>
      <c r="L72" s="2"/>
    </row>
    <row r="73" spans="10:12" x14ac:dyDescent="0.25">
      <c r="J73" s="2"/>
      <c r="K73" s="2"/>
      <c r="L73" s="2"/>
    </row>
    <row r="74" spans="10:12" x14ac:dyDescent="0.25">
      <c r="J74" s="2"/>
      <c r="K74" s="2"/>
      <c r="L74" s="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802D-4240-450C-A5A6-4B0B8ECB5A46}">
  <sheetPr>
    <tabColor rgb="FFFFC000"/>
  </sheetPr>
  <dimension ref="B1:S19"/>
  <sheetViews>
    <sheetView workbookViewId="0">
      <selection activeCell="C3" sqref="A1:W128"/>
    </sheetView>
  </sheetViews>
  <sheetFormatPr defaultRowHeight="15" x14ac:dyDescent="0.25"/>
  <cols>
    <col min="2" max="5" width="9" bestFit="1" customWidth="1"/>
    <col min="6" max="6" width="12.5703125" bestFit="1" customWidth="1"/>
    <col min="7" max="7" width="10.5703125" bestFit="1" customWidth="1"/>
    <col min="8" max="8" width="9" bestFit="1" customWidth="1"/>
    <col min="9" max="10" width="10.5703125" bestFit="1" customWidth="1"/>
    <col min="11" max="11" width="9.5703125" bestFit="1" customWidth="1"/>
    <col min="12" max="12" width="12.5703125" bestFit="1" customWidth="1"/>
    <col min="13" max="16" width="10.5703125" bestFit="1" customWidth="1"/>
    <col min="17" max="17" width="9.5703125" bestFit="1" customWidth="1"/>
    <col min="18" max="19" width="10.5703125" bestFit="1" customWidth="1"/>
  </cols>
  <sheetData>
    <row r="1" spans="2:19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</row>
    <row r="4" spans="2:19" ht="15.75" thickBot="1" x14ac:dyDescent="0.3"/>
    <row r="5" spans="2:19" ht="30" x14ac:dyDescent="0.25">
      <c r="B5" s="70" t="s">
        <v>0</v>
      </c>
      <c r="C5" s="71" t="s">
        <v>4</v>
      </c>
      <c r="D5" s="71" t="s">
        <v>5</v>
      </c>
      <c r="E5" s="71" t="s">
        <v>6</v>
      </c>
      <c r="F5" s="71" t="s">
        <v>7</v>
      </c>
      <c r="G5" s="71" t="s">
        <v>8</v>
      </c>
      <c r="H5" s="71" t="s">
        <v>9</v>
      </c>
      <c r="I5" s="71" t="s">
        <v>10</v>
      </c>
      <c r="J5" s="71" t="s">
        <v>11</v>
      </c>
      <c r="K5" s="71" t="s">
        <v>12</v>
      </c>
      <c r="L5" s="71" t="s">
        <v>13</v>
      </c>
      <c r="M5" s="71" t="s">
        <v>14</v>
      </c>
      <c r="N5" s="71" t="s">
        <v>15</v>
      </c>
      <c r="O5" s="71" t="s">
        <v>16</v>
      </c>
      <c r="P5" s="71" t="s">
        <v>17</v>
      </c>
      <c r="Q5" s="71" t="s">
        <v>18</v>
      </c>
      <c r="R5" s="71" t="s">
        <v>19</v>
      </c>
      <c r="S5" s="71" t="s">
        <v>20</v>
      </c>
    </row>
    <row r="6" spans="2:19" x14ac:dyDescent="0.25">
      <c r="B6" s="72">
        <v>1</v>
      </c>
      <c r="C6" s="1">
        <v>2012</v>
      </c>
      <c r="D6" s="1">
        <v>0</v>
      </c>
      <c r="E6" s="1">
        <v>9</v>
      </c>
      <c r="F6" s="1">
        <v>83557382</v>
      </c>
      <c r="G6" s="1">
        <v>104141782.28</v>
      </c>
      <c r="H6" s="1">
        <v>80022.350000000006</v>
      </c>
      <c r="I6" s="1">
        <v>102524648.77</v>
      </c>
      <c r="J6" s="1">
        <v>122010537.86</v>
      </c>
      <c r="K6" s="1">
        <v>1667733.98</v>
      </c>
      <c r="L6" s="1">
        <v>330424725.24000001</v>
      </c>
      <c r="M6" s="1">
        <v>183551114.44999999</v>
      </c>
      <c r="N6" s="1">
        <v>55658941.530000001</v>
      </c>
      <c r="O6" s="1">
        <v>48660185.460000001</v>
      </c>
      <c r="P6" s="1">
        <v>12851142.289999999</v>
      </c>
      <c r="Q6" s="1">
        <v>3302712.97</v>
      </c>
      <c r="R6" s="1">
        <v>32201041.23</v>
      </c>
      <c r="S6" s="1">
        <v>336225137.93000001</v>
      </c>
    </row>
    <row r="7" spans="2:19" x14ac:dyDescent="0.25">
      <c r="B7" s="72">
        <v>2</v>
      </c>
      <c r="C7" s="1">
        <v>2013</v>
      </c>
      <c r="D7" s="1">
        <v>0</v>
      </c>
      <c r="E7" s="1">
        <v>9</v>
      </c>
      <c r="F7" s="1">
        <v>85059179</v>
      </c>
      <c r="G7" s="1">
        <v>107004692.90000001</v>
      </c>
      <c r="H7" s="1">
        <v>194845.46</v>
      </c>
      <c r="I7" s="1">
        <v>105795414.13</v>
      </c>
      <c r="J7" s="1">
        <v>118656368.12</v>
      </c>
      <c r="K7" s="1">
        <v>1237051.6399999999</v>
      </c>
      <c r="L7" s="1">
        <v>332888372.25</v>
      </c>
      <c r="M7" s="1">
        <v>188083356.27000001</v>
      </c>
      <c r="N7" s="1">
        <v>56612124.590000004</v>
      </c>
      <c r="O7" s="1">
        <v>48625915.079999998</v>
      </c>
      <c r="P7" s="1">
        <v>12976039.58</v>
      </c>
      <c r="Q7" s="1">
        <v>4857058.5199999996</v>
      </c>
      <c r="R7" s="1">
        <v>32358674.489999998</v>
      </c>
      <c r="S7" s="1">
        <v>343513168.52999997</v>
      </c>
    </row>
    <row r="8" spans="2:19" x14ac:dyDescent="0.25">
      <c r="B8" s="72">
        <v>3</v>
      </c>
      <c r="C8" s="1">
        <v>2014</v>
      </c>
      <c r="D8" s="1">
        <v>0</v>
      </c>
      <c r="E8" s="1">
        <v>9</v>
      </c>
      <c r="F8" s="1">
        <v>86915735</v>
      </c>
      <c r="G8" s="1">
        <v>108939231.87</v>
      </c>
      <c r="H8" s="1">
        <v>222109.81</v>
      </c>
      <c r="I8" s="1">
        <v>113472524.65000001</v>
      </c>
      <c r="J8" s="1">
        <v>118606835.87</v>
      </c>
      <c r="K8" s="1">
        <v>121053.94</v>
      </c>
      <c r="L8" s="1">
        <v>341361756.13999999</v>
      </c>
      <c r="M8" s="1">
        <v>192923097.49000001</v>
      </c>
      <c r="N8" s="1">
        <v>58891196.490000002</v>
      </c>
      <c r="O8" s="1">
        <v>50192076.490000002</v>
      </c>
      <c r="P8" s="1">
        <v>14182721.890000001</v>
      </c>
      <c r="Q8" s="1">
        <v>3005184.4</v>
      </c>
      <c r="R8" s="1">
        <v>28624524.129999999</v>
      </c>
      <c r="S8" s="1">
        <v>347818800.88999999</v>
      </c>
    </row>
    <row r="9" spans="2:19" x14ac:dyDescent="0.25">
      <c r="B9" s="72">
        <v>4</v>
      </c>
      <c r="C9" s="1">
        <v>2015</v>
      </c>
      <c r="D9" s="1">
        <v>0</v>
      </c>
      <c r="E9" s="1">
        <v>9</v>
      </c>
      <c r="F9" s="1">
        <v>89625740</v>
      </c>
      <c r="G9" s="1">
        <v>113919870.44</v>
      </c>
      <c r="H9" s="1">
        <v>421546.82</v>
      </c>
      <c r="I9" s="1">
        <v>120010570.13</v>
      </c>
      <c r="J9" s="1">
        <v>121288575.11</v>
      </c>
      <c r="K9" s="1">
        <v>134813.76000000001</v>
      </c>
      <c r="L9" s="1">
        <v>355775376.25999999</v>
      </c>
      <c r="M9" s="1">
        <v>200761366.11000001</v>
      </c>
      <c r="N9" s="1">
        <v>61025751.990000002</v>
      </c>
      <c r="O9" s="1">
        <v>52492460.850000001</v>
      </c>
      <c r="P9" s="1">
        <v>13838909.4</v>
      </c>
      <c r="Q9" s="1">
        <v>3089541.72</v>
      </c>
      <c r="R9" s="1">
        <v>27287133.600000001</v>
      </c>
      <c r="S9" s="1">
        <v>358495163.67000002</v>
      </c>
    </row>
    <row r="10" spans="2:19" x14ac:dyDescent="0.25">
      <c r="B10" s="72">
        <v>5</v>
      </c>
      <c r="C10" s="1">
        <v>2016</v>
      </c>
      <c r="D10" s="1">
        <v>0</v>
      </c>
      <c r="E10" s="1">
        <v>9</v>
      </c>
      <c r="F10" s="1">
        <v>91107560</v>
      </c>
      <c r="G10" s="1">
        <v>114288262.62</v>
      </c>
      <c r="H10" s="1">
        <v>146949.29</v>
      </c>
      <c r="I10" s="1">
        <v>121084747.98</v>
      </c>
      <c r="J10" s="1">
        <v>120793600.41</v>
      </c>
      <c r="K10" s="1">
        <v>1568649.91</v>
      </c>
      <c r="L10" s="1">
        <v>357882210.20999998</v>
      </c>
      <c r="M10" s="1">
        <v>203738916.36000001</v>
      </c>
      <c r="N10" s="1">
        <v>61654127.840000004</v>
      </c>
      <c r="O10" s="1">
        <v>50453220.409999996</v>
      </c>
      <c r="P10" s="1">
        <v>12864991.369999999</v>
      </c>
      <c r="Q10" s="1">
        <v>2494171.0099999998</v>
      </c>
      <c r="R10" s="1">
        <v>28233853.449999999</v>
      </c>
      <c r="S10" s="1">
        <v>359439280.44</v>
      </c>
    </row>
    <row r="11" spans="2:19" x14ac:dyDescent="0.25">
      <c r="B11" s="72">
        <v>6</v>
      </c>
      <c r="C11" s="1">
        <v>2017</v>
      </c>
      <c r="D11" s="1">
        <v>0</v>
      </c>
      <c r="E11" s="1">
        <v>9</v>
      </c>
      <c r="F11" s="1">
        <v>93325992</v>
      </c>
      <c r="G11" s="1">
        <v>117850392.13</v>
      </c>
      <c r="H11" s="1">
        <v>250948.02</v>
      </c>
      <c r="I11" s="1">
        <v>121079235.11</v>
      </c>
      <c r="J11" s="1">
        <v>123372331.81999999</v>
      </c>
      <c r="K11" s="1">
        <v>8011799.9199999999</v>
      </c>
      <c r="L11" s="1">
        <v>370564707</v>
      </c>
      <c r="M11" s="1">
        <v>204381557.81999999</v>
      </c>
      <c r="N11" s="1">
        <v>62906996.670000002</v>
      </c>
      <c r="O11" s="1">
        <v>51024257.869999997</v>
      </c>
      <c r="P11" s="1">
        <v>13960100.18</v>
      </c>
      <c r="Q11" s="1">
        <v>2528420.64</v>
      </c>
      <c r="R11" s="1">
        <v>36965318.969999999</v>
      </c>
      <c r="S11" s="1">
        <v>371766652.14999998</v>
      </c>
    </row>
    <row r="12" spans="2:19" x14ac:dyDescent="0.25">
      <c r="B12" s="72">
        <v>7</v>
      </c>
      <c r="C12" s="1">
        <v>2018</v>
      </c>
      <c r="D12" s="1">
        <v>0</v>
      </c>
      <c r="E12" s="1">
        <v>9</v>
      </c>
      <c r="F12" s="1">
        <v>95185011</v>
      </c>
      <c r="G12" s="1">
        <v>120034050.04000001</v>
      </c>
      <c r="H12" s="1">
        <v>76347.02</v>
      </c>
      <c r="I12" s="1">
        <v>126092534.55</v>
      </c>
      <c r="J12" s="1">
        <v>125961814.25</v>
      </c>
      <c r="K12" s="1">
        <v>153579.42000000001</v>
      </c>
      <c r="L12" s="1">
        <v>372318325.27999997</v>
      </c>
      <c r="M12" s="1">
        <v>209081711.41999999</v>
      </c>
      <c r="N12" s="1">
        <v>64625509.640000001</v>
      </c>
      <c r="O12" s="1">
        <v>50151877.109999999</v>
      </c>
      <c r="P12" s="1">
        <v>13515385.93</v>
      </c>
      <c r="Q12" s="1">
        <v>2416173.9</v>
      </c>
      <c r="R12" s="1">
        <v>27777294.239999998</v>
      </c>
      <c r="S12" s="1">
        <v>367567952.24000001</v>
      </c>
    </row>
    <row r="13" spans="2:19" x14ac:dyDescent="0.25">
      <c r="B13" s="72">
        <v>8</v>
      </c>
      <c r="C13" s="1">
        <v>2019</v>
      </c>
      <c r="D13" s="1">
        <v>0</v>
      </c>
      <c r="E13" s="1">
        <v>9</v>
      </c>
      <c r="F13" s="1">
        <v>96781203</v>
      </c>
      <c r="G13" s="1">
        <v>123977913.09</v>
      </c>
      <c r="H13" s="1">
        <v>107893.56</v>
      </c>
      <c r="I13" s="1">
        <v>126838675.20999999</v>
      </c>
      <c r="J13" s="1">
        <v>127984359.63</v>
      </c>
      <c r="K13" s="1">
        <v>779269.16</v>
      </c>
      <c r="L13" s="1">
        <v>379688110.64999998</v>
      </c>
      <c r="M13" s="1">
        <v>213580535.86000001</v>
      </c>
      <c r="N13" s="1">
        <v>66328665.840000004</v>
      </c>
      <c r="O13" s="1">
        <v>50531080.340000004</v>
      </c>
      <c r="P13" s="1">
        <v>13181294.859999999</v>
      </c>
      <c r="Q13" s="1">
        <v>2661955.13</v>
      </c>
      <c r="R13" s="1">
        <v>26748362.43</v>
      </c>
      <c r="S13" s="1">
        <v>373031894.45999998</v>
      </c>
    </row>
    <row r="14" spans="2:19" x14ac:dyDescent="0.25">
      <c r="B14" s="72">
        <v>9</v>
      </c>
      <c r="C14" s="1">
        <v>2020</v>
      </c>
      <c r="D14" s="1">
        <v>0</v>
      </c>
      <c r="E14" s="1">
        <v>9</v>
      </c>
      <c r="F14" s="1">
        <v>98489058</v>
      </c>
      <c r="G14" s="1">
        <v>123684093.31</v>
      </c>
      <c r="H14" s="1">
        <v>0</v>
      </c>
      <c r="I14" s="1">
        <v>131873478.98999999</v>
      </c>
      <c r="J14" s="1">
        <v>125709145.83</v>
      </c>
      <c r="K14" s="1">
        <v>582645.61</v>
      </c>
      <c r="L14" s="1">
        <v>381849363.74000001</v>
      </c>
      <c r="M14" s="1">
        <v>218406946.71000001</v>
      </c>
      <c r="N14" s="1">
        <v>68071802.920000002</v>
      </c>
      <c r="O14" s="1">
        <v>47220691.030000001</v>
      </c>
      <c r="P14" s="1">
        <v>10889198.51</v>
      </c>
      <c r="Q14" s="1">
        <v>2559186.04</v>
      </c>
      <c r="R14" s="1">
        <v>26718415.899999999</v>
      </c>
      <c r="S14" s="1">
        <v>373866241.11000001</v>
      </c>
    </row>
    <row r="15" spans="2:19" x14ac:dyDescent="0.25">
      <c r="B15" s="72">
        <v>10</v>
      </c>
      <c r="C15" s="1">
        <v>2021</v>
      </c>
      <c r="D15" s="1">
        <v>0</v>
      </c>
      <c r="E15" s="1">
        <v>9</v>
      </c>
      <c r="F15" s="1">
        <v>100723442</v>
      </c>
      <c r="G15" s="1">
        <v>126859267.78</v>
      </c>
      <c r="H15" s="1">
        <v>45551.519999999997</v>
      </c>
      <c r="I15" s="1">
        <v>136840840.34</v>
      </c>
      <c r="J15" s="1">
        <v>129191692.33</v>
      </c>
      <c r="K15" s="1">
        <v>245021</v>
      </c>
      <c r="L15" s="1">
        <v>393182372.97000003</v>
      </c>
      <c r="M15" s="1">
        <v>224527058.16</v>
      </c>
      <c r="N15" s="1">
        <v>69038849.239999995</v>
      </c>
      <c r="O15" s="1">
        <v>46158509.740000002</v>
      </c>
      <c r="P15" s="1">
        <v>12027037</v>
      </c>
      <c r="Q15" s="1">
        <v>2129337.1800000002</v>
      </c>
      <c r="R15" s="1">
        <v>26058022.68</v>
      </c>
      <c r="S15" s="1">
        <v>379938814</v>
      </c>
    </row>
    <row r="16" spans="2:19" x14ac:dyDescent="0.25">
      <c r="B16" s="72">
        <v>11</v>
      </c>
      <c r="C16" s="1">
        <v>2022</v>
      </c>
      <c r="D16" s="1">
        <v>0</v>
      </c>
      <c r="E16" s="1">
        <v>9</v>
      </c>
      <c r="F16" s="1">
        <v>102191427</v>
      </c>
      <c r="G16" s="1">
        <v>128658339.19</v>
      </c>
      <c r="H16" s="1">
        <v>14493.7</v>
      </c>
      <c r="I16" s="1">
        <v>139628524.06999999</v>
      </c>
      <c r="J16" s="1">
        <v>149532268.19</v>
      </c>
      <c r="K16" s="1">
        <v>9389800.7699999996</v>
      </c>
      <c r="L16" s="1">
        <v>427223425.92000002</v>
      </c>
      <c r="M16" s="1">
        <v>233050102.94999999</v>
      </c>
      <c r="N16" s="1">
        <v>72833756.739999995</v>
      </c>
      <c r="O16" s="1">
        <v>49702395.689999998</v>
      </c>
      <c r="P16" s="1">
        <v>12992812.98</v>
      </c>
      <c r="Q16" s="1">
        <v>3528952.57</v>
      </c>
      <c r="R16" s="1">
        <v>43846599.020000003</v>
      </c>
      <c r="S16" s="1">
        <v>415954619.94999999</v>
      </c>
    </row>
    <row r="17" spans="2:19" x14ac:dyDescent="0.25">
      <c r="B17" s="72">
        <v>12</v>
      </c>
      <c r="C17" s="1">
        <v>2023</v>
      </c>
      <c r="D17" s="1">
        <v>0</v>
      </c>
      <c r="E17" s="1">
        <v>9</v>
      </c>
      <c r="F17" s="1">
        <v>110760624.20999999</v>
      </c>
      <c r="G17" s="1">
        <v>143564297.09999999</v>
      </c>
      <c r="H17" s="1">
        <v>25193</v>
      </c>
      <c r="I17" s="1">
        <v>136088219.25</v>
      </c>
      <c r="J17" s="1">
        <v>142380669</v>
      </c>
      <c r="K17" s="1">
        <v>5821973.3799999999</v>
      </c>
      <c r="L17" s="1">
        <v>427880351.73000002</v>
      </c>
      <c r="M17" s="1">
        <v>240067166.47999999</v>
      </c>
      <c r="N17" s="1">
        <v>75484090.870000005</v>
      </c>
      <c r="O17" s="1">
        <v>54031512.840000004</v>
      </c>
      <c r="P17" s="1">
        <v>13054888.58</v>
      </c>
      <c r="Q17" s="1">
        <v>6473997.4199999999</v>
      </c>
      <c r="R17" s="1">
        <v>33811291.509999998</v>
      </c>
      <c r="S17" s="1">
        <v>422922947.69999999</v>
      </c>
    </row>
    <row r="18" spans="2:19" x14ac:dyDescent="0.25">
      <c r="B18" s="72">
        <v>13</v>
      </c>
      <c r="C18" s="1">
        <v>2024</v>
      </c>
      <c r="D18" s="1">
        <v>0</v>
      </c>
      <c r="E18" s="1">
        <v>9</v>
      </c>
      <c r="F18" s="1">
        <v>107429675</v>
      </c>
      <c r="G18" s="1">
        <v>144368635.93000001</v>
      </c>
      <c r="H18" s="1">
        <v>10000</v>
      </c>
      <c r="I18" s="1">
        <v>142366336.37</v>
      </c>
      <c r="J18" s="1">
        <v>144968395.43000001</v>
      </c>
      <c r="K18" s="1">
        <v>2179519.39</v>
      </c>
      <c r="L18" s="1">
        <v>433892887.12</v>
      </c>
      <c r="M18" s="1">
        <v>252669913.59999999</v>
      </c>
      <c r="N18" s="1">
        <v>78513267.280000001</v>
      </c>
      <c r="O18" s="1">
        <v>49857978.5</v>
      </c>
      <c r="P18" s="1">
        <v>12585086.380000001</v>
      </c>
      <c r="Q18" s="1">
        <v>4508374.37</v>
      </c>
      <c r="R18" s="1">
        <v>30971080.960000001</v>
      </c>
      <c r="S18" s="1">
        <v>429105701.08999997</v>
      </c>
    </row>
    <row r="19" spans="2:19" x14ac:dyDescent="0.25">
      <c r="B19" s="72">
        <v>14</v>
      </c>
      <c r="C19" s="1">
        <v>2025</v>
      </c>
      <c r="D19" s="1">
        <v>0</v>
      </c>
      <c r="E19" s="1">
        <v>9</v>
      </c>
      <c r="F19" s="1">
        <v>68582824</v>
      </c>
      <c r="G19" s="1">
        <v>109896650.45</v>
      </c>
      <c r="H19" s="1">
        <v>13175</v>
      </c>
      <c r="I19" s="1">
        <v>140154091.15000001</v>
      </c>
      <c r="J19" s="1">
        <v>125819542.51000001</v>
      </c>
      <c r="K19" s="1">
        <v>1400911.03</v>
      </c>
      <c r="L19" s="1">
        <v>377284370.13999999</v>
      </c>
      <c r="M19" s="1">
        <v>221607574.62</v>
      </c>
      <c r="N19" s="1">
        <v>69094340.049999997</v>
      </c>
      <c r="O19" s="1">
        <v>46595621.299999997</v>
      </c>
      <c r="P19" s="1">
        <v>9458376.9399999995</v>
      </c>
      <c r="Q19" s="1">
        <v>1383526.57</v>
      </c>
      <c r="R19" s="1">
        <v>25483866.539999999</v>
      </c>
      <c r="S19" s="1">
        <v>373623306.01999998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Drop_GF_Exp_Rev</vt:lpstr>
      <vt:lpstr>Notes</vt:lpstr>
      <vt:lpstr>Tot_Drop</vt:lpstr>
      <vt:lpstr>AEA_Name</vt:lpstr>
      <vt:lpstr>GF_Rev_Exp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Snyder</dc:creator>
  <cp:lastModifiedBy>Michael Guanci</cp:lastModifiedBy>
  <cp:lastPrinted>2025-04-18T23:19:43Z</cp:lastPrinted>
  <dcterms:created xsi:type="dcterms:W3CDTF">2020-07-17T16:05:48Z</dcterms:created>
  <dcterms:modified xsi:type="dcterms:W3CDTF">2026-04-24T00:30:30Z</dcterms:modified>
</cp:coreProperties>
</file>