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Postings_IASB\FinFocus\AEA_FinFocus\FY2024\"/>
    </mc:Choice>
  </mc:AlternateContent>
  <xr:revisionPtr revIDLastSave="0" documentId="13_ncr:1_{5B72EF8E-A03E-4F7E-A40F-2064864337DC}" xr6:coauthVersionLast="47" xr6:coauthVersionMax="47" xr10:uidLastSave="{00000000-0000-0000-0000-000000000000}"/>
  <workbookProtection workbookAlgorithmName="SHA-512" workbookHashValue="4YLJeTaH722y4AzsiEtkxpOuJwPjy22nnjA88IuBXQvEnWrRKk/AlN+AJsAvGYx8KDUgyp/Zcn7kN6JtHGAbHA==" workbookSaltValue="Rg02M1pVmnRIjrbqg9NZNg==" workbookSpinCount="100000" lockStructure="1"/>
  <bookViews>
    <workbookView xWindow="-108" yWindow="-108" windowWidth="23256" windowHeight="12576" xr2:uid="{34F90674-520E-4048-9A55-D10BF8436FA3}"/>
  </bookViews>
  <sheets>
    <sheet name="AllFunds_Summary" sheetId="4" r:id="rId1"/>
    <sheet name="All_Funds_ByFund" sheetId="1" state="hidden" r:id="rId2"/>
    <sheet name="Notes" sheetId="3" state="hidden" r:id="rId3"/>
    <sheet name="Rev_Exp_AllFunds" sheetId="2" state="hidden" r:id="rId4"/>
  </sheets>
  <definedNames>
    <definedName name="AEA_List">Notes!$O$3:$O$12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D29" i="4" s="1"/>
  <c r="J41" i="4" l="1"/>
  <c r="I30" i="4" l="1"/>
  <c r="H30" i="4"/>
  <c r="J30" i="4"/>
  <c r="K30" i="4"/>
  <c r="L30" i="4"/>
  <c r="F30" i="4"/>
  <c r="G30" i="4"/>
  <c r="E30" i="4"/>
  <c r="A3" i="4"/>
  <c r="K8" i="4"/>
  <c r="L8" i="4"/>
  <c r="J8" i="4"/>
  <c r="I8" i="4"/>
  <c r="H8" i="4"/>
  <c r="F8" i="4"/>
  <c r="G8" i="4"/>
  <c r="E8" i="4"/>
  <c r="Q13" i="2"/>
  <c r="R13" i="2"/>
  <c r="S13" i="2"/>
  <c r="T13" i="2"/>
  <c r="U13" i="2"/>
  <c r="V13" i="2"/>
  <c r="W13" i="2"/>
  <c r="X13" i="2"/>
  <c r="Y13" i="2"/>
  <c r="Z13" i="2"/>
  <c r="P13" i="2"/>
  <c r="I13" i="2"/>
  <c r="J13" i="2"/>
  <c r="K13" i="2"/>
  <c r="L13" i="2"/>
  <c r="M13" i="2"/>
  <c r="N13" i="2"/>
  <c r="O13" i="2"/>
  <c r="H13" i="2"/>
  <c r="K31" i="4" l="1"/>
  <c r="H31" i="4"/>
  <c r="I31" i="4"/>
  <c r="J9" i="4"/>
  <c r="G9" i="4"/>
  <c r="O14" i="1"/>
  <c r="E31" i="4" s="1"/>
  <c r="H14" i="1"/>
  <c r="F9" i="4" s="1"/>
  <c r="I14" i="1"/>
  <c r="J14" i="1"/>
  <c r="I9" i="4" s="1"/>
  <c r="K14" i="1"/>
  <c r="H9" i="4" s="1"/>
  <c r="L14" i="1"/>
  <c r="M14" i="1"/>
  <c r="K9" i="4" s="1"/>
  <c r="N14" i="1"/>
  <c r="L9" i="4" s="1"/>
  <c r="L10" i="4" s="1"/>
  <c r="P14" i="1"/>
  <c r="F31" i="4" s="1"/>
  <c r="Q14" i="1"/>
  <c r="G31" i="4" s="1"/>
  <c r="R14" i="1"/>
  <c r="S14" i="1"/>
  <c r="T14" i="1"/>
  <c r="J31" i="4" s="1"/>
  <c r="U14" i="1"/>
  <c r="V14" i="1"/>
  <c r="L31" i="4" s="1"/>
  <c r="L32" i="4" s="1"/>
  <c r="G14" i="1"/>
  <c r="E9" i="4" s="1"/>
  <c r="B14" i="1"/>
  <c r="I32" i="4" l="1"/>
  <c r="E32" i="4"/>
  <c r="H32" i="4"/>
  <c r="F32" i="4"/>
  <c r="K32" i="4"/>
  <c r="J32" i="4"/>
  <c r="G32" i="4"/>
  <c r="G10" i="4"/>
  <c r="J10" i="4"/>
  <c r="H10" i="4"/>
  <c r="K10" i="4"/>
  <c r="E10" i="4"/>
  <c r="I10" i="4"/>
  <c r="F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Snyder</author>
  </authors>
  <commentList>
    <comment ref="D3" authorId="0" shapeId="0" xr:uid="{A73E5430-BB52-4668-89D6-4A34874F0FEF}">
      <text>
        <r>
          <rPr>
            <b/>
            <sz val="9"/>
            <color indexed="81"/>
            <rFont val="Tahoma"/>
            <family val="2"/>
          </rPr>
          <t>Select AEA from List</t>
        </r>
      </text>
    </comment>
  </commentList>
</comments>
</file>

<file path=xl/sharedStrings.xml><?xml version="1.0" encoding="utf-8"?>
<sst xmlns="http://schemas.openxmlformats.org/spreadsheetml/2006/main" count="117" uniqueCount="90">
  <si>
    <t>Obs</t>
  </si>
  <si>
    <t>AEA</t>
  </si>
  <si>
    <t>AEA_Name</t>
  </si>
  <si>
    <t>de_dist</t>
  </si>
  <si>
    <t>_TYPE_</t>
  </si>
  <si>
    <t>_FREQ_</t>
  </si>
  <si>
    <t>gf_rev</t>
  </si>
  <si>
    <t>aea_spi_rev</t>
  </si>
  <si>
    <t>aea_jh_rev</t>
  </si>
  <si>
    <t>debt_rev</t>
  </si>
  <si>
    <t>capProj_rev</t>
  </si>
  <si>
    <t>interserv_rev</t>
  </si>
  <si>
    <t>oth_rev</t>
  </si>
  <si>
    <t>tot_aea_rev</t>
  </si>
  <si>
    <t>gf_exp</t>
  </si>
  <si>
    <t>aea_spi_exp</t>
  </si>
  <si>
    <t>aea_jh_exp</t>
  </si>
  <si>
    <t>debt_exp</t>
  </si>
  <si>
    <t>capProj_exp</t>
  </si>
  <si>
    <t>interserv_exp</t>
  </si>
  <si>
    <t>oth_exp</t>
  </si>
  <si>
    <t>tot_aea_exp</t>
  </si>
  <si>
    <t>NORTHWEST AEA</t>
  </si>
  <si>
    <t>"All_Funds_byFund" tab:</t>
  </si>
  <si>
    <t>program located at:</t>
  </si>
  <si>
    <t>H:\WebPostings_IASB\FinFocus\SAS_Library\SAS_Programs_ForLibrary\AEA_Runs</t>
  </si>
  <si>
    <t>CAR_Rev_Exp_ByFund_v2_AEA.sas</t>
  </si>
  <si>
    <t>"Rev_Exp_All_Funds" tab:</t>
  </si>
  <si>
    <t>CAR_ObjExp_RevSources.sas</t>
  </si>
  <si>
    <t>Totals for All AEAs</t>
  </si>
  <si>
    <t>Revenues by Fund</t>
  </si>
  <si>
    <t>General Fund</t>
  </si>
  <si>
    <t>AEA Sp Ed Inst Fund</t>
  </si>
  <si>
    <t>AEA JH Inst fund</t>
  </si>
  <si>
    <t>Debt Service Fund</t>
  </si>
  <si>
    <t>Internal Services Funds</t>
  </si>
  <si>
    <t>Total</t>
  </si>
  <si>
    <t>Other</t>
  </si>
  <si>
    <t>% of Total</t>
  </si>
  <si>
    <t>Amount</t>
  </si>
  <si>
    <t>Expenditures by Fund</t>
  </si>
  <si>
    <t>Iowa Association of School Boards:  Area Education Agency (AEA) Revenue and Expenditures by Fund</t>
  </si>
  <si>
    <t>AEA JH Inst Fund</t>
  </si>
  <si>
    <t>298A</t>
  </si>
  <si>
    <t>-State Aid and property taxes generated through the school aid formula</t>
  </si>
  <si>
    <t>-Salaries and benefits, utilities, curriculum,  services, instruction support staff, transportation, administration</t>
  </si>
  <si>
    <t>-Other local taxes, state aid, federal aid and grants</t>
  </si>
  <si>
    <t>Fund</t>
  </si>
  <si>
    <t>Description</t>
  </si>
  <si>
    <t>Code Cite</t>
  </si>
  <si>
    <t>Major Revenue Sources</t>
  </si>
  <si>
    <t>Major Expenditures</t>
  </si>
  <si>
    <t>Capital Project Funds</t>
  </si>
  <si>
    <t>Capital Projects Funds</t>
  </si>
  <si>
    <t>Fund accounts for infrastructure, such as land and buildings</t>
  </si>
  <si>
    <t>298A.9, 298.21</t>
  </si>
  <si>
    <t>-Acquisition</t>
  </si>
  <si>
    <t>-Construction</t>
  </si>
  <si>
    <t>-Major renovation</t>
  </si>
  <si>
    <t>-Technology</t>
  </si>
  <si>
    <t>Services provided to other district departments</t>
  </si>
  <si>
    <t>-Department charge-backs</t>
  </si>
  <si>
    <t>-Self-insurance fund</t>
  </si>
  <si>
    <t>-Print shop</t>
  </si>
  <si>
    <t>Account for debt payments</t>
  </si>
  <si>
    <t>298A.10, 298.18</t>
  </si>
  <si>
    <t>-Payment of principal and interest on bonds</t>
  </si>
  <si>
    <t>AEA Special Education Instruction Fund</t>
  </si>
  <si>
    <t>AEA Juvenile Home Fund</t>
  </si>
  <si>
    <t>-Tuition</t>
  </si>
  <si>
    <t>-Payments from school districts</t>
  </si>
  <si>
    <t>-State payments</t>
  </si>
  <si>
    <t>Educational programming and most operations</t>
  </si>
  <si>
    <t>Funds for special education instruction</t>
  </si>
  <si>
    <t>-Interfund transfers</t>
  </si>
  <si>
    <t>Sources:  Iowa Department of Education, CAR file and IASB calculations</t>
  </si>
  <si>
    <t>Funds for instruction of students in Juvenile homes or shelter care home</t>
  </si>
  <si>
    <t>CENTRAL RIVERS AEA</t>
  </si>
  <si>
    <t>GRANT WOOD AEA</t>
  </si>
  <si>
    <t>GREAT PRAIRIE AEA</t>
  </si>
  <si>
    <t>GREEN HILLS AEA</t>
  </si>
  <si>
    <t>HEARTLAND AEA</t>
  </si>
  <si>
    <t>KEYSTONE AEA</t>
  </si>
  <si>
    <t>MISSISSIPPI BEND AEA</t>
  </si>
  <si>
    <t>PRAIRIE LAKES AEA</t>
  </si>
  <si>
    <t>AEA_#</t>
  </si>
  <si>
    <t>DE_dist</t>
  </si>
  <si>
    <t>-Salaries, benefits, and support for costs of instruction</t>
  </si>
  <si>
    <t>Updated 3/24/2023</t>
  </si>
  <si>
    <t>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</si>
</sst>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F493B"/>
      </left>
      <right/>
      <top style="medium">
        <color rgb="FF4F493B"/>
      </top>
      <bottom/>
      <diagonal/>
    </border>
    <border>
      <left/>
      <right/>
      <top style="medium">
        <color rgb="FF4F493B"/>
      </top>
      <bottom/>
      <diagonal/>
    </border>
    <border>
      <left style="medium">
        <color rgb="FF4F493B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Alignment="1">
      <alignment vertical="top" wrapText="1"/>
    </xf>
    <xf numFmtId="164" fontId="0" fillId="0" borderId="0" xfId="1" applyNumberFormat="1" applyFont="1"/>
    <xf numFmtId="0" fontId="4" fillId="2" borderId="0" xfId="0" applyFont="1" applyFill="1"/>
    <xf numFmtId="164" fontId="4" fillId="2" borderId="0" xfId="1" applyNumberFormat="1" applyFont="1" applyFill="1" applyBorder="1" applyAlignment="1"/>
    <xf numFmtId="164" fontId="0" fillId="0" borderId="0" xfId="0" applyNumberFormat="1"/>
    <xf numFmtId="0" fontId="2" fillId="3" borderId="0" xfId="0" applyFont="1" applyFill="1"/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/>
    <xf numFmtId="164" fontId="0" fillId="0" borderId="4" xfId="1" applyNumberFormat="1" applyFont="1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3" fillId="0" borderId="8" xfId="0" applyFont="1" applyBorder="1" applyAlignment="1">
      <alignment horizontal="center"/>
    </xf>
    <xf numFmtId="164" fontId="0" fillId="0" borderId="9" xfId="1" applyNumberFormat="1" applyFont="1" applyBorder="1"/>
    <xf numFmtId="0" fontId="0" fillId="0" borderId="10" xfId="0" applyBorder="1"/>
    <xf numFmtId="0" fontId="0" fillId="0" borderId="11" xfId="0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 vertical="top" wrapText="1"/>
    </xf>
    <xf numFmtId="0" fontId="0" fillId="0" borderId="20" xfId="0" applyBorder="1"/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quotePrefix="1" applyBorder="1"/>
    <xf numFmtId="0" fontId="0" fillId="0" borderId="16" xfId="0" applyBorder="1"/>
    <xf numFmtId="0" fontId="0" fillId="0" borderId="10" xfId="0" quotePrefix="1" applyBorder="1"/>
    <xf numFmtId="0" fontId="0" fillId="0" borderId="22" xfId="0" applyBorder="1"/>
    <xf numFmtId="0" fontId="0" fillId="0" borderId="15" xfId="0" applyBorder="1"/>
    <xf numFmtId="0" fontId="0" fillId="0" borderId="21" xfId="0" quotePrefix="1" applyBorder="1"/>
    <xf numFmtId="0" fontId="0" fillId="0" borderId="23" xfId="0" applyBorder="1"/>
    <xf numFmtId="0" fontId="0" fillId="0" borderId="21" xfId="0" quotePrefix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/>
    <xf numFmtId="0" fontId="0" fillId="0" borderId="19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/>
    <xf numFmtId="0" fontId="3" fillId="0" borderId="24" xfId="0" applyFont="1" applyBorder="1" applyAlignment="1">
      <alignment horizontal="center" wrapText="1"/>
    </xf>
    <xf numFmtId="165" fontId="0" fillId="0" borderId="4" xfId="2" applyNumberFormat="1" applyFont="1" applyBorder="1" applyAlignment="1">
      <alignment horizontal="center"/>
    </xf>
    <xf numFmtId="165" fontId="0" fillId="0" borderId="9" xfId="2" applyNumberFormat="1" applyFont="1" applyBorder="1" applyAlignment="1">
      <alignment horizontal="center"/>
    </xf>
    <xf numFmtId="165" fontId="0" fillId="0" borderId="13" xfId="2" applyNumberFormat="1" applyFont="1" applyBorder="1" applyAlignment="1">
      <alignment horizontal="center"/>
    </xf>
    <xf numFmtId="165" fontId="0" fillId="0" borderId="14" xfId="2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0" fillId="0" borderId="10" xfId="0" quotePrefix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quotePrefix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19" xfId="0" quotePrefix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5" xfId="0" quotePrefix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1" xfId="0" quotePrefix="1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3" fillId="0" borderId="20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8" fillId="0" borderId="19" xfId="0" quotePrefix="1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23" xfId="0" applyBorder="1"/>
    <xf numFmtId="0" fontId="0" fillId="0" borderId="23" xfId="0" applyBorder="1" applyAlignment="1">
      <alignment horizontal="center" wrapText="1"/>
    </xf>
    <xf numFmtId="0" fontId="0" fillId="0" borderId="10" xfId="0" quotePrefix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Revenues</a:t>
            </a:r>
            <a:r>
              <a:rPr lang="en-US" baseline="0"/>
              <a:t> by Fund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860928342861251"/>
          <c:y val="0.2421337787322039"/>
          <c:w val="0.52278167283884036"/>
          <c:h val="0.69387385667700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C22-448B-A2C9-8281DAC24E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22-448B-A2C9-8281DAC24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C22-448B-A2C9-8281DAC24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22-448B-A2C9-8281DAC24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22-448B-A2C9-8281DAC24E9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C22-448B-A2C9-8281DAC24E9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C22-448B-A2C9-8281DAC24E98}"/>
              </c:ext>
            </c:extLst>
          </c:dPt>
          <c:dLbls>
            <c:dLbl>
              <c:idx val="1"/>
              <c:layout>
                <c:manualLayout>
                  <c:x val="-0.13374680904612951"/>
                  <c:y val="0.1683703173466952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22-448B-A2C9-8281DAC24E98}"/>
                </c:ext>
              </c:extLst>
            </c:dLbl>
            <c:dLbl>
              <c:idx val="2"/>
              <c:layout>
                <c:manualLayout>
                  <c:x val="-0.22667673390141302"/>
                  <c:y val="8.824528752087806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22-448B-A2C9-8281DAC24E98}"/>
                </c:ext>
              </c:extLst>
            </c:dLbl>
            <c:dLbl>
              <c:idx val="3"/>
              <c:layout>
                <c:manualLayout>
                  <c:x val="-0.22488165006771413"/>
                  <c:y val="-5.344309234073013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22-448B-A2C9-8281DAC24E98}"/>
                </c:ext>
              </c:extLst>
            </c:dLbl>
            <c:dLbl>
              <c:idx val="4"/>
              <c:layout>
                <c:manualLayout>
                  <c:x val="-0.19794963985666175"/>
                  <c:y val="1.025467271136562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22-448B-A2C9-8281DAC24E98}"/>
                </c:ext>
              </c:extLst>
            </c:dLbl>
            <c:dLbl>
              <c:idx val="5"/>
              <c:layout>
                <c:manualLayout>
                  <c:x val="0.25260705425520441"/>
                  <c:y val="1.88200111349717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22-448B-A2C9-8281DAC24E98}"/>
                </c:ext>
              </c:extLst>
            </c:dLbl>
            <c:dLbl>
              <c:idx val="6"/>
              <c:layout>
                <c:manualLayout>
                  <c:x val="0.24238857129160224"/>
                  <c:y val="0.1012184840531297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22-448B-A2C9-8281DAC24E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AllFunds_Summary!$E$7:$K$7</c:f>
              <c:strCache>
                <c:ptCount val="7"/>
                <c:pt idx="0">
                  <c:v>General Fund</c:v>
                </c:pt>
                <c:pt idx="1">
                  <c:v>AEA Sp Ed Inst Fund</c:v>
                </c:pt>
                <c:pt idx="2">
                  <c:v>AEA JH Inst Fund</c:v>
                </c:pt>
                <c:pt idx="3">
                  <c:v>Capital Project Funds</c:v>
                </c:pt>
                <c:pt idx="4">
                  <c:v>Debt Service Fund</c:v>
                </c:pt>
                <c:pt idx="5">
                  <c:v>Internal Services Funds</c:v>
                </c:pt>
                <c:pt idx="6">
                  <c:v>Other</c:v>
                </c:pt>
              </c:strCache>
            </c:strRef>
          </c:cat>
          <c:val>
            <c:numRef>
              <c:f>AllFunds_Summary!$E$9:$K$9</c:f>
              <c:numCache>
                <c:formatCode>_("$"* #,##0_);_("$"* \(#,##0\);_("$"* "-"??_);_(@_)</c:formatCode>
                <c:ptCount val="7"/>
                <c:pt idx="0">
                  <c:v>427223425.91999996</c:v>
                </c:pt>
                <c:pt idx="1">
                  <c:v>5299085.0999999996</c:v>
                </c:pt>
                <c:pt idx="2">
                  <c:v>6265739.0099999998</c:v>
                </c:pt>
                <c:pt idx="3">
                  <c:v>8879728.290000001</c:v>
                </c:pt>
                <c:pt idx="4">
                  <c:v>6856067.4400000004</c:v>
                </c:pt>
                <c:pt idx="5">
                  <c:v>18008744.050000001</c:v>
                </c:pt>
                <c:pt idx="6">
                  <c:v>2990108.39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2-448B-A2C9-8281DAC24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Expenditures</a:t>
            </a:r>
            <a:r>
              <a:rPr lang="en-US" baseline="0"/>
              <a:t> by Fund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058142732158479"/>
          <c:y val="0.25829539489382008"/>
          <c:w val="0.54518660167479061"/>
          <c:h val="0.69387385667700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7B-464F-993B-012CA5A877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7B-464F-993B-012CA5A877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7B-464F-993B-012CA5A877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7B-464F-993B-012CA5A877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7B-464F-993B-012CA5A877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7B-464F-993B-012CA5A877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A7B-464F-993B-012CA5A877FF}"/>
              </c:ext>
            </c:extLst>
          </c:dPt>
          <c:dLbls>
            <c:dLbl>
              <c:idx val="1"/>
              <c:layout>
                <c:manualLayout>
                  <c:x val="-0.12776756052346602"/>
                  <c:y val="0.1524088125347967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B-464F-993B-012CA5A877FF}"/>
                </c:ext>
              </c:extLst>
            </c:dLbl>
            <c:dLbl>
              <c:idx val="2"/>
              <c:layout>
                <c:manualLayout>
                  <c:x val="-0.22950987769885409"/>
                  <c:y val="2.581181897717332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B-464F-993B-012CA5A877FF}"/>
                </c:ext>
              </c:extLst>
            </c:dLbl>
            <c:dLbl>
              <c:idx val="3"/>
              <c:layout>
                <c:manualLayout>
                  <c:x val="-0.17289038170927934"/>
                  <c:y val="-3.6030541636840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B-464F-993B-012CA5A877FF}"/>
                </c:ext>
              </c:extLst>
            </c:dLbl>
            <c:dLbl>
              <c:idx val="5"/>
              <c:layout>
                <c:manualLayout>
                  <c:x val="0.23990186541367645"/>
                  <c:y val="1.585206394655213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B-464F-993B-012CA5A877FF}"/>
                </c:ext>
              </c:extLst>
            </c:dLbl>
            <c:dLbl>
              <c:idx val="6"/>
              <c:layout>
                <c:manualLayout>
                  <c:x val="0.35314587424823646"/>
                  <c:y val="6.08144436490893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7B-464F-993B-012CA5A877F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AllFunds_Summary!$E$7:$K$7</c:f>
              <c:strCache>
                <c:ptCount val="7"/>
                <c:pt idx="0">
                  <c:v>General Fund</c:v>
                </c:pt>
                <c:pt idx="1">
                  <c:v>AEA Sp Ed Inst Fund</c:v>
                </c:pt>
                <c:pt idx="2">
                  <c:v>AEA JH Inst Fund</c:v>
                </c:pt>
                <c:pt idx="3">
                  <c:v>Capital Project Funds</c:v>
                </c:pt>
                <c:pt idx="4">
                  <c:v>Debt Service Fund</c:v>
                </c:pt>
                <c:pt idx="5">
                  <c:v>Internal Services Funds</c:v>
                </c:pt>
                <c:pt idx="6">
                  <c:v>Other</c:v>
                </c:pt>
              </c:strCache>
            </c:strRef>
          </c:cat>
          <c:val>
            <c:numRef>
              <c:f>AllFunds_Summary!$E$31:$K$31</c:f>
              <c:numCache>
                <c:formatCode>_("$"* #,##0_);_("$"* \(#,##0\);_("$"* "-"??_);_(@_)</c:formatCode>
                <c:ptCount val="7"/>
                <c:pt idx="0">
                  <c:v>415954619.95000005</c:v>
                </c:pt>
                <c:pt idx="1">
                  <c:v>5383932.0600000005</c:v>
                </c:pt>
                <c:pt idx="2">
                  <c:v>6265739.0099999998</c:v>
                </c:pt>
                <c:pt idx="3">
                  <c:v>4716352.8600000003</c:v>
                </c:pt>
                <c:pt idx="4">
                  <c:v>6854162.1500000004</c:v>
                </c:pt>
                <c:pt idx="5">
                  <c:v>17436371.939999998</c:v>
                </c:pt>
                <c:pt idx="6">
                  <c:v>2937279.98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A7B-464F-993B-012CA5A87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10</xdr:row>
      <xdr:rowOff>66675</xdr:rowOff>
    </xdr:from>
    <xdr:to>
      <xdr:col>7</xdr:col>
      <xdr:colOff>1009651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D92258-D43D-4FFA-BE7A-9445931A1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10</xdr:row>
      <xdr:rowOff>19050</xdr:rowOff>
    </xdr:from>
    <xdr:to>
      <xdr:col>11</xdr:col>
      <xdr:colOff>1057275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51E314-DAD6-483D-976B-43D8768C1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ECC9-65D9-4780-ADBD-B53A9AB3F477}">
  <sheetPr>
    <pageSetUpPr fitToPage="1"/>
  </sheetPr>
  <dimension ref="A1:L53"/>
  <sheetViews>
    <sheetView showGridLines="0" tabSelected="1" topLeftCell="C1" workbookViewId="0">
      <selection activeCell="P13" sqref="P13"/>
    </sheetView>
  </sheetViews>
  <sheetFormatPr defaultRowHeight="14.4" x14ac:dyDescent="0.3"/>
  <cols>
    <col min="1" max="2" width="0" hidden="1" customWidth="1"/>
    <col min="3" max="3" width="2.5546875" customWidth="1"/>
    <col min="4" max="4" width="11.33203125" customWidth="1"/>
    <col min="5" max="5" width="17.5546875" customWidth="1"/>
    <col min="6" max="6" width="13.5546875" customWidth="1"/>
    <col min="7" max="7" width="11.5546875" bestFit="1" customWidth="1"/>
    <col min="8" max="8" width="15.6640625" customWidth="1"/>
    <col min="9" max="9" width="12.5546875" bestFit="1" customWidth="1"/>
    <col min="10" max="10" width="16.88671875" customWidth="1"/>
    <col min="11" max="11" width="15.5546875" customWidth="1"/>
    <col min="12" max="12" width="16.6640625" customWidth="1"/>
  </cols>
  <sheetData>
    <row r="1" spans="1:12" ht="18" x14ac:dyDescent="0.35">
      <c r="D1" s="83" t="s">
        <v>41</v>
      </c>
      <c r="E1" s="83"/>
      <c r="F1" s="83"/>
      <c r="G1" s="83"/>
      <c r="H1" s="83"/>
      <c r="I1" s="83"/>
      <c r="J1" s="83"/>
      <c r="K1" s="83"/>
      <c r="L1" s="83"/>
    </row>
    <row r="2" spans="1:12" ht="15" thickBot="1" x14ac:dyDescent="0.35"/>
    <row r="3" spans="1:12" ht="18.600000000000001" thickBot="1" x14ac:dyDescent="0.4">
      <c r="A3">
        <f>VLOOKUP(D3,Notes!O:P,2,FALSE)</f>
        <v>9999</v>
      </c>
      <c r="D3" s="77" t="s">
        <v>29</v>
      </c>
      <c r="E3" s="78"/>
      <c r="F3" s="78"/>
      <c r="G3" s="79"/>
    </row>
    <row r="5" spans="1:12" ht="15" thickBot="1" x14ac:dyDescent="0.35"/>
    <row r="6" spans="1:12" ht="18.600000000000001" thickBot="1" x14ac:dyDescent="0.4">
      <c r="D6" s="80" t="s">
        <v>30</v>
      </c>
      <c r="E6" s="81"/>
      <c r="F6" s="81"/>
      <c r="G6" s="81"/>
      <c r="H6" s="81"/>
      <c r="I6" s="81"/>
      <c r="J6" s="81"/>
      <c r="K6" s="81"/>
      <c r="L6" s="82"/>
    </row>
    <row r="7" spans="1:12" s="7" customFormat="1" ht="28.8" x14ac:dyDescent="0.3">
      <c r="D7" s="11" t="str">
        <f>Notes!B1</f>
        <v>FY 2022</v>
      </c>
      <c r="E7" s="12" t="s">
        <v>31</v>
      </c>
      <c r="F7" s="12" t="s">
        <v>32</v>
      </c>
      <c r="G7" s="12" t="s">
        <v>42</v>
      </c>
      <c r="H7" s="12" t="s">
        <v>52</v>
      </c>
      <c r="I7" s="12" t="s">
        <v>34</v>
      </c>
      <c r="J7" s="12" t="s">
        <v>35</v>
      </c>
      <c r="K7" s="12" t="s">
        <v>37</v>
      </c>
      <c r="L7" s="13" t="s">
        <v>36</v>
      </c>
    </row>
    <row r="8" spans="1:12" hidden="1" x14ac:dyDescent="0.3">
      <c r="D8" s="14"/>
      <c r="E8" s="9">
        <f>All_Funds_ByFund!G1</f>
        <v>4</v>
      </c>
      <c r="F8" s="9">
        <f>All_Funds_ByFund!H1</f>
        <v>5</v>
      </c>
      <c r="G8" s="9">
        <f>All_Funds_ByFund!I1</f>
        <v>6</v>
      </c>
      <c r="H8" s="9">
        <f>All_Funds_ByFund!K1</f>
        <v>8</v>
      </c>
      <c r="I8" s="9">
        <f>All_Funds_ByFund!J1</f>
        <v>7</v>
      </c>
      <c r="J8" s="9">
        <f>All_Funds_ByFund!L1</f>
        <v>9</v>
      </c>
      <c r="K8" s="9">
        <f>All_Funds_ByFund!M1</f>
        <v>10</v>
      </c>
      <c r="L8" s="15">
        <f>All_Funds_ByFund!N1</f>
        <v>11</v>
      </c>
    </row>
    <row r="9" spans="1:12" x14ac:dyDescent="0.3">
      <c r="D9" s="16" t="s">
        <v>39</v>
      </c>
      <c r="E9" s="10">
        <f>VLOOKUP($A$3,All_Funds_ByFund!$D:$V,E8,FALSE)</f>
        <v>427223425.91999996</v>
      </c>
      <c r="F9" s="10">
        <f>VLOOKUP($A$3,All_Funds_ByFund!$D:$V,F8,FALSE)</f>
        <v>5299085.0999999996</v>
      </c>
      <c r="G9" s="10">
        <f>VLOOKUP($A$3,All_Funds_ByFund!$D:$V,G8,FALSE)</f>
        <v>6265739.0099999998</v>
      </c>
      <c r="H9" s="10">
        <f>VLOOKUP($A$3,All_Funds_ByFund!$D:$V,H8,FALSE)</f>
        <v>8879728.290000001</v>
      </c>
      <c r="I9" s="10">
        <f>VLOOKUP($A$3,All_Funds_ByFund!$D:$V,I8,FALSE)</f>
        <v>6856067.4400000004</v>
      </c>
      <c r="J9" s="10">
        <f>VLOOKUP($A$3,All_Funds_ByFund!$D:$V,J8,FALSE)</f>
        <v>18008744.050000001</v>
      </c>
      <c r="K9" s="10">
        <f>VLOOKUP($A$3,All_Funds_ByFund!$D:$V,K8,FALSE)</f>
        <v>2990108.39</v>
      </c>
      <c r="L9" s="17">
        <f>VLOOKUP($A$3,All_Funds_ByFund!$D:$V,L8,FALSE)</f>
        <v>475522898.20000005</v>
      </c>
    </row>
    <row r="10" spans="1:12" x14ac:dyDescent="0.3">
      <c r="D10" s="16" t="s">
        <v>38</v>
      </c>
      <c r="E10" s="44">
        <f t="shared" ref="E10:L10" si="0">E9/$L$9</f>
        <v>0.89842871402654134</v>
      </c>
      <c r="F10" s="44">
        <f t="shared" si="0"/>
        <v>1.1143701218298134E-2</v>
      </c>
      <c r="G10" s="44">
        <f t="shared" si="0"/>
        <v>1.3176524271949349E-2</v>
      </c>
      <c r="H10" s="44">
        <f t="shared" si="0"/>
        <v>1.8673608197654613E-2</v>
      </c>
      <c r="I10" s="44">
        <f t="shared" si="0"/>
        <v>1.4417954352886722E-2</v>
      </c>
      <c r="J10" s="44">
        <f t="shared" si="0"/>
        <v>3.7871455019660709E-2</v>
      </c>
      <c r="K10" s="44">
        <f t="shared" si="0"/>
        <v>6.2880429130089781E-3</v>
      </c>
      <c r="L10" s="45">
        <f t="shared" si="0"/>
        <v>1</v>
      </c>
    </row>
    <row r="11" spans="1:12" x14ac:dyDescent="0.3">
      <c r="D11" s="18"/>
      <c r="L11" s="19"/>
    </row>
    <row r="12" spans="1:12" x14ac:dyDescent="0.3">
      <c r="D12" s="18"/>
      <c r="L12" s="19"/>
    </row>
    <row r="13" spans="1:12" x14ac:dyDescent="0.3">
      <c r="D13" s="18"/>
      <c r="L13" s="19"/>
    </row>
    <row r="14" spans="1:12" x14ac:dyDescent="0.3">
      <c r="D14" s="18"/>
      <c r="L14" s="19"/>
    </row>
    <row r="15" spans="1:12" x14ac:dyDescent="0.3">
      <c r="D15" s="18"/>
      <c r="L15" s="19"/>
    </row>
    <row r="16" spans="1:12" x14ac:dyDescent="0.3">
      <c r="D16" s="18"/>
      <c r="L16" s="19"/>
    </row>
    <row r="17" spans="4:12" x14ac:dyDescent="0.3">
      <c r="D17" s="18"/>
      <c r="L17" s="19"/>
    </row>
    <row r="18" spans="4:12" x14ac:dyDescent="0.3">
      <c r="D18" s="18"/>
      <c r="L18" s="19"/>
    </row>
    <row r="19" spans="4:12" x14ac:dyDescent="0.3">
      <c r="D19" s="18"/>
      <c r="L19" s="19"/>
    </row>
    <row r="20" spans="4:12" x14ac:dyDescent="0.3">
      <c r="D20" s="18"/>
      <c r="L20" s="19"/>
    </row>
    <row r="21" spans="4:12" x14ac:dyDescent="0.3">
      <c r="D21" s="18"/>
      <c r="L21" s="19"/>
    </row>
    <row r="22" spans="4:12" x14ac:dyDescent="0.3">
      <c r="D22" s="18"/>
      <c r="L22" s="19"/>
    </row>
    <row r="23" spans="4:12" x14ac:dyDescent="0.3">
      <c r="D23" s="18"/>
      <c r="L23" s="19"/>
    </row>
    <row r="24" spans="4:12" x14ac:dyDescent="0.3">
      <c r="D24" s="18"/>
      <c r="L24" s="19"/>
    </row>
    <row r="25" spans="4:12" x14ac:dyDescent="0.3">
      <c r="D25" s="18"/>
      <c r="L25" s="19"/>
    </row>
    <row r="26" spans="4:12" x14ac:dyDescent="0.3">
      <c r="D26" s="18"/>
      <c r="L26" s="19"/>
    </row>
    <row r="27" spans="4:12" ht="15" thickBot="1" x14ac:dyDescent="0.35">
      <c r="D27" s="18"/>
      <c r="L27" s="19"/>
    </row>
    <row r="28" spans="4:12" ht="18.600000000000001" thickBot="1" x14ac:dyDescent="0.4">
      <c r="D28" s="80" t="s">
        <v>40</v>
      </c>
      <c r="E28" s="81"/>
      <c r="F28" s="81"/>
      <c r="G28" s="81"/>
      <c r="H28" s="81"/>
      <c r="I28" s="81"/>
      <c r="J28" s="81"/>
      <c r="K28" s="81"/>
      <c r="L28" s="82"/>
    </row>
    <row r="29" spans="4:12" ht="28.8" x14ac:dyDescent="0.3">
      <c r="D29" s="20" t="str">
        <f>D7</f>
        <v>FY 2022</v>
      </c>
      <c r="E29" s="8" t="s">
        <v>31</v>
      </c>
      <c r="F29" s="8" t="s">
        <v>32</v>
      </c>
      <c r="G29" s="8" t="s">
        <v>33</v>
      </c>
      <c r="H29" s="8" t="s">
        <v>52</v>
      </c>
      <c r="I29" s="8" t="s">
        <v>34</v>
      </c>
      <c r="J29" s="8" t="s">
        <v>35</v>
      </c>
      <c r="K29" s="8" t="s">
        <v>37</v>
      </c>
      <c r="L29" s="21" t="s">
        <v>36</v>
      </c>
    </row>
    <row r="30" spans="4:12" hidden="1" x14ac:dyDescent="0.3">
      <c r="D30" s="14"/>
      <c r="E30" s="9">
        <f>All_Funds_ByFund!O1</f>
        <v>12</v>
      </c>
      <c r="F30" s="9">
        <f>All_Funds_ByFund!P1</f>
        <v>13</v>
      </c>
      <c r="G30" s="9">
        <f>All_Funds_ByFund!Q1</f>
        <v>14</v>
      </c>
      <c r="H30" s="9">
        <f>All_Funds_ByFund!S1</f>
        <v>16</v>
      </c>
      <c r="I30" s="9">
        <f>All_Funds_ByFund!R1</f>
        <v>15</v>
      </c>
      <c r="J30" s="9">
        <f>All_Funds_ByFund!T1</f>
        <v>17</v>
      </c>
      <c r="K30" s="9">
        <f>All_Funds_ByFund!U1</f>
        <v>18</v>
      </c>
      <c r="L30" s="15">
        <f>All_Funds_ByFund!V1</f>
        <v>19</v>
      </c>
    </row>
    <row r="31" spans="4:12" x14ac:dyDescent="0.3">
      <c r="D31" s="16" t="s">
        <v>39</v>
      </c>
      <c r="E31" s="10">
        <f>VLOOKUP($A$3,All_Funds_ByFund!$D:$V,E30,FALSE)</f>
        <v>415954619.95000005</v>
      </c>
      <c r="F31" s="10">
        <f>VLOOKUP($A$3,All_Funds_ByFund!$D:$V,F30,FALSE)</f>
        <v>5383932.0600000005</v>
      </c>
      <c r="G31" s="10">
        <f>VLOOKUP($A$3,All_Funds_ByFund!$D:$V,G30,FALSE)</f>
        <v>6265739.0099999998</v>
      </c>
      <c r="H31" s="10">
        <f>VLOOKUP($A$3,All_Funds_ByFund!$D:$V,H30,FALSE)</f>
        <v>4716352.8600000003</v>
      </c>
      <c r="I31" s="10">
        <f>VLOOKUP($A$3,All_Funds_ByFund!$D:$V,I30,FALSE)</f>
        <v>6854162.1500000004</v>
      </c>
      <c r="J31" s="10">
        <f>VLOOKUP($A$3,All_Funds_ByFund!$D:$V,J30,FALSE)</f>
        <v>17436371.939999998</v>
      </c>
      <c r="K31" s="10">
        <f>VLOOKUP($A$3,All_Funds_ByFund!$D:$V,K30,FALSE)</f>
        <v>2937279.98</v>
      </c>
      <c r="L31" s="17">
        <f>VLOOKUP($A$3,All_Funds_ByFund!$D:$V,L30,FALSE)</f>
        <v>459548457.95000005</v>
      </c>
    </row>
    <row r="32" spans="4:12" ht="15" thickBot="1" x14ac:dyDescent="0.35">
      <c r="D32" s="22" t="s">
        <v>38</v>
      </c>
      <c r="E32" s="46">
        <f t="shared" ref="E32:L32" si="1">E31/$L$31</f>
        <v>0.90513766884461377</v>
      </c>
      <c r="F32" s="46">
        <f t="shared" si="1"/>
        <v>1.1715700416050107E-2</v>
      </c>
      <c r="G32" s="46">
        <f t="shared" si="1"/>
        <v>1.3634555619990192E-2</v>
      </c>
      <c r="H32" s="46">
        <f t="shared" si="1"/>
        <v>1.0263015310810053E-2</v>
      </c>
      <c r="I32" s="46">
        <f t="shared" si="1"/>
        <v>1.4914993253542261E-2</v>
      </c>
      <c r="J32" s="46">
        <f t="shared" si="1"/>
        <v>3.7942401151299515E-2</v>
      </c>
      <c r="K32" s="46">
        <f t="shared" si="1"/>
        <v>6.3916654036941254E-3</v>
      </c>
      <c r="L32" s="47">
        <f t="shared" si="1"/>
        <v>1</v>
      </c>
    </row>
    <row r="33" spans="4:12" ht="15" thickBot="1" x14ac:dyDescent="0.35"/>
    <row r="34" spans="4:12" ht="15.75" customHeight="1" thickBot="1" x14ac:dyDescent="0.35">
      <c r="D34" s="43" t="s">
        <v>47</v>
      </c>
      <c r="E34" s="26" t="s">
        <v>48</v>
      </c>
      <c r="F34" s="27" t="s">
        <v>49</v>
      </c>
      <c r="G34" s="100" t="s">
        <v>50</v>
      </c>
      <c r="H34" s="101"/>
      <c r="I34" s="102"/>
      <c r="J34" s="97" t="s">
        <v>51</v>
      </c>
      <c r="K34" s="98"/>
      <c r="L34" s="99"/>
    </row>
    <row r="35" spans="4:12" x14ac:dyDescent="0.3">
      <c r="D35" s="67" t="s">
        <v>31</v>
      </c>
      <c r="E35" s="64" t="s">
        <v>72</v>
      </c>
      <c r="F35" s="24" t="s">
        <v>43</v>
      </c>
      <c r="G35" s="103" t="s">
        <v>44</v>
      </c>
      <c r="H35" s="104"/>
      <c r="I35" s="105"/>
      <c r="J35" s="84" t="s">
        <v>45</v>
      </c>
      <c r="K35" s="85"/>
      <c r="L35" s="86"/>
    </row>
    <row r="36" spans="4:12" x14ac:dyDescent="0.3">
      <c r="D36" s="96"/>
      <c r="E36" s="75"/>
      <c r="F36" s="25"/>
      <c r="G36" s="55"/>
      <c r="H36" s="56"/>
      <c r="I36" s="57"/>
      <c r="J36" s="87"/>
      <c r="K36" s="88"/>
      <c r="L36" s="89"/>
    </row>
    <row r="37" spans="4:12" ht="15" thickBot="1" x14ac:dyDescent="0.35">
      <c r="D37" s="96"/>
      <c r="E37" s="76"/>
      <c r="F37" s="35"/>
      <c r="G37" s="93" t="s">
        <v>46</v>
      </c>
      <c r="H37" s="94"/>
      <c r="I37" s="95"/>
      <c r="J37" s="90"/>
      <c r="K37" s="91"/>
      <c r="L37" s="92"/>
    </row>
    <row r="38" spans="4:12" x14ac:dyDescent="0.3">
      <c r="D38" s="67" t="s">
        <v>67</v>
      </c>
      <c r="E38" s="64" t="s">
        <v>73</v>
      </c>
      <c r="F38" s="28">
        <v>273.89999999999998</v>
      </c>
      <c r="G38" s="72" t="s">
        <v>69</v>
      </c>
      <c r="H38" s="73"/>
      <c r="I38" s="74"/>
      <c r="J38" s="52" t="s">
        <v>87</v>
      </c>
      <c r="K38" s="53"/>
      <c r="L38" s="54"/>
    </row>
    <row r="39" spans="4:12" ht="17.399999999999999" customHeight="1" x14ac:dyDescent="0.3">
      <c r="D39" s="75"/>
      <c r="E39" s="75"/>
      <c r="F39" s="25"/>
      <c r="G39" s="108" t="s">
        <v>70</v>
      </c>
      <c r="H39" s="56"/>
      <c r="I39" s="57"/>
      <c r="J39" s="55"/>
      <c r="K39" s="56"/>
      <c r="L39" s="57"/>
    </row>
    <row r="40" spans="4:12" ht="28.95" customHeight="1" thickBot="1" x14ac:dyDescent="0.35">
      <c r="D40" s="76"/>
      <c r="E40" s="76"/>
      <c r="F40" s="35"/>
      <c r="G40" s="36"/>
      <c r="H40" s="37"/>
      <c r="I40" s="38"/>
      <c r="J40" s="58"/>
      <c r="K40" s="59"/>
      <c r="L40" s="60"/>
    </row>
    <row r="41" spans="4:12" x14ac:dyDescent="0.3">
      <c r="D41" s="67" t="s">
        <v>68</v>
      </c>
      <c r="E41" s="64" t="s">
        <v>76</v>
      </c>
      <c r="F41" s="28">
        <v>282.3</v>
      </c>
      <c r="G41" s="72" t="s">
        <v>71</v>
      </c>
      <c r="H41" s="73"/>
      <c r="I41" s="74"/>
      <c r="J41" s="61" t="str">
        <f>J38</f>
        <v>-Salaries, benefits, and support for costs of instruction</v>
      </c>
      <c r="K41" s="62"/>
      <c r="L41" s="63"/>
    </row>
    <row r="42" spans="4:12" ht="63.6" customHeight="1" thickBot="1" x14ac:dyDescent="0.35">
      <c r="D42" s="106"/>
      <c r="E42" s="71"/>
      <c r="F42" s="35"/>
      <c r="G42" s="18"/>
      <c r="I42" s="19"/>
      <c r="J42" s="39"/>
      <c r="K42" s="33"/>
      <c r="L42" s="32"/>
    </row>
    <row r="43" spans="4:12" ht="16.95" customHeight="1" x14ac:dyDescent="0.3">
      <c r="D43" s="67" t="s">
        <v>53</v>
      </c>
      <c r="E43" s="64" t="s">
        <v>54</v>
      </c>
      <c r="F43" s="40" t="s">
        <v>55</v>
      </c>
      <c r="G43" s="72" t="s">
        <v>74</v>
      </c>
      <c r="H43" s="73"/>
      <c r="I43" s="74"/>
      <c r="J43" s="29" t="s">
        <v>56</v>
      </c>
      <c r="K43" s="23"/>
      <c r="L43" s="30"/>
    </row>
    <row r="44" spans="4:12" x14ac:dyDescent="0.3">
      <c r="D44" s="70"/>
      <c r="E44" s="65"/>
      <c r="F44" s="18"/>
      <c r="G44" s="108"/>
      <c r="H44" s="56"/>
      <c r="I44" s="57"/>
      <c r="J44" s="31" t="s">
        <v>57</v>
      </c>
      <c r="L44" s="19"/>
    </row>
    <row r="45" spans="4:12" x14ac:dyDescent="0.3">
      <c r="D45" s="70"/>
      <c r="E45" s="65"/>
      <c r="F45" s="18"/>
      <c r="G45" s="108"/>
      <c r="H45" s="56"/>
      <c r="I45" s="57"/>
      <c r="J45" s="31" t="s">
        <v>58</v>
      </c>
      <c r="L45" s="19"/>
    </row>
    <row r="46" spans="4:12" ht="15" thickBot="1" x14ac:dyDescent="0.35">
      <c r="D46" s="107"/>
      <c r="E46" s="66"/>
      <c r="F46" s="39"/>
      <c r="G46" s="34"/>
      <c r="H46" s="33"/>
      <c r="I46" s="32"/>
      <c r="J46" s="34" t="s">
        <v>59</v>
      </c>
      <c r="K46" s="33"/>
      <c r="L46" s="32"/>
    </row>
    <row r="47" spans="4:12" x14ac:dyDescent="0.3">
      <c r="D47" s="67" t="s">
        <v>35</v>
      </c>
      <c r="E47" s="69" t="s">
        <v>60</v>
      </c>
      <c r="F47" s="110" t="s">
        <v>43</v>
      </c>
      <c r="G47" s="72" t="s">
        <v>61</v>
      </c>
      <c r="H47" s="73"/>
      <c r="I47" s="74"/>
      <c r="J47" s="29" t="s">
        <v>62</v>
      </c>
      <c r="K47" s="23"/>
      <c r="L47" s="30"/>
    </row>
    <row r="48" spans="4:12" x14ac:dyDescent="0.3">
      <c r="D48" s="68"/>
      <c r="E48" s="70"/>
      <c r="G48" s="31"/>
      <c r="I48" s="19"/>
      <c r="J48" s="31" t="s">
        <v>63</v>
      </c>
      <c r="L48" s="19"/>
    </row>
    <row r="49" spans="4:12" ht="15" thickBot="1" x14ac:dyDescent="0.35">
      <c r="D49" s="35"/>
      <c r="E49" s="71"/>
      <c r="G49" s="31"/>
      <c r="I49" s="19"/>
      <c r="J49" s="31"/>
      <c r="L49" s="19"/>
    </row>
    <row r="50" spans="4:12" ht="14.4" customHeight="1" x14ac:dyDescent="0.3">
      <c r="D50" s="67" t="s">
        <v>34</v>
      </c>
      <c r="E50" s="69" t="s">
        <v>64</v>
      </c>
      <c r="F50" s="41" t="s">
        <v>65</v>
      </c>
      <c r="G50" s="72" t="s">
        <v>74</v>
      </c>
      <c r="H50" s="73"/>
      <c r="I50" s="73"/>
      <c r="J50" s="29" t="s">
        <v>66</v>
      </c>
      <c r="K50" s="23"/>
      <c r="L50" s="30"/>
    </row>
    <row r="51" spans="4:12" ht="15" thickBot="1" x14ac:dyDescent="0.35">
      <c r="D51" s="109"/>
      <c r="E51" s="107"/>
      <c r="F51" s="42"/>
      <c r="G51" s="34"/>
      <c r="H51" s="33"/>
      <c r="I51" s="33"/>
      <c r="J51" s="34"/>
      <c r="K51" s="33"/>
      <c r="L51" s="32"/>
    </row>
    <row r="53" spans="4:12" x14ac:dyDescent="0.3">
      <c r="D53" t="s">
        <v>75</v>
      </c>
    </row>
  </sheetData>
  <mergeCells count="31">
    <mergeCell ref="G50:I50"/>
    <mergeCell ref="E41:E42"/>
    <mergeCell ref="E38:E40"/>
    <mergeCell ref="D41:D42"/>
    <mergeCell ref="D43:D46"/>
    <mergeCell ref="G43:I43"/>
    <mergeCell ref="G44:I44"/>
    <mergeCell ref="G45:I45"/>
    <mergeCell ref="D50:D51"/>
    <mergeCell ref="E50:E51"/>
    <mergeCell ref="G38:I38"/>
    <mergeCell ref="G39:I39"/>
    <mergeCell ref="G41:I41"/>
    <mergeCell ref="D3:G3"/>
    <mergeCell ref="D6:L6"/>
    <mergeCell ref="D28:L28"/>
    <mergeCell ref="D1:L1"/>
    <mergeCell ref="E35:E37"/>
    <mergeCell ref="J35:L37"/>
    <mergeCell ref="G37:I37"/>
    <mergeCell ref="D35:D37"/>
    <mergeCell ref="J34:L34"/>
    <mergeCell ref="G34:I34"/>
    <mergeCell ref="G35:I36"/>
    <mergeCell ref="J38:L40"/>
    <mergeCell ref="J41:L41"/>
    <mergeCell ref="E43:E46"/>
    <mergeCell ref="D47:D48"/>
    <mergeCell ref="E47:E49"/>
    <mergeCell ref="G47:I47"/>
    <mergeCell ref="D38:D40"/>
  </mergeCells>
  <dataValidations count="1">
    <dataValidation type="list" allowBlank="1" showInputMessage="1" showErrorMessage="1" sqref="D3:G3" xr:uid="{8268BF7F-47C3-4F3D-BCC7-E2B9C93D015F}">
      <formula1>AEA_List</formula1>
    </dataValidation>
  </dataValidations>
  <pageMargins left="0.26" right="0.25" top="0.75" bottom="0.75" header="0.3" footer="0.3"/>
  <pageSetup scale="77" orientation="portrait" horizontalDpi="1200" verticalDpi="1200" r:id="rId1"/>
  <headerFooter>
    <oddFooter>&amp;LIASB:  &amp;F   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205B-E348-41B8-99F4-5E544F6A5A71}">
  <dimension ref="A1:V14"/>
  <sheetViews>
    <sheetView workbookViewId="0">
      <selection activeCell="G14" sqref="G14"/>
    </sheetView>
  </sheetViews>
  <sheetFormatPr defaultRowHeight="14.4" x14ac:dyDescent="0.3"/>
  <cols>
    <col min="1" max="2" width="9.44140625" bestFit="1" customWidth="1"/>
    <col min="4" max="6" width="9.44140625" bestFit="1" customWidth="1"/>
    <col min="7" max="7" width="16.44140625" bestFit="1" customWidth="1"/>
    <col min="8" max="9" width="14.44140625" bestFit="1" customWidth="1"/>
    <col min="10" max="10" width="12.6640625" bestFit="1" customWidth="1"/>
    <col min="11" max="11" width="14.44140625" bestFit="1" customWidth="1"/>
    <col min="12" max="12" width="15.44140625" bestFit="1" customWidth="1"/>
    <col min="13" max="13" width="9.6640625" bestFit="1" customWidth="1"/>
    <col min="14" max="15" width="16.44140625" bestFit="1" customWidth="1"/>
    <col min="16" max="20" width="14.44140625" bestFit="1" customWidth="1"/>
    <col min="21" max="21" width="12.5546875" bestFit="1" customWidth="1"/>
    <col min="22" max="22" width="16.44140625" bestFit="1" customWidth="1"/>
  </cols>
  <sheetData>
    <row r="1" spans="1:22" ht="15" thickBot="1" x14ac:dyDescent="0.3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</row>
    <row r="2" spans="1:22" ht="27.6" x14ac:dyDescent="0.3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  <c r="N2" s="50" t="s">
        <v>13</v>
      </c>
      <c r="O2" s="50" t="s">
        <v>14</v>
      </c>
      <c r="P2" s="50" t="s">
        <v>15</v>
      </c>
      <c r="Q2" s="50" t="s">
        <v>16</v>
      </c>
      <c r="R2" s="50" t="s">
        <v>17</v>
      </c>
      <c r="S2" s="50" t="s">
        <v>18</v>
      </c>
      <c r="T2" s="50" t="s">
        <v>19</v>
      </c>
      <c r="U2" s="50" t="s">
        <v>20</v>
      </c>
      <c r="V2" s="50" t="s">
        <v>21</v>
      </c>
    </row>
    <row r="3" spans="1:22" ht="55.2" x14ac:dyDescent="0.3">
      <c r="A3" s="51">
        <v>1</v>
      </c>
      <c r="B3" s="1">
        <v>7</v>
      </c>
      <c r="C3" s="1" t="s">
        <v>77</v>
      </c>
      <c r="D3" s="1">
        <v>9207</v>
      </c>
      <c r="E3" s="1">
        <v>0</v>
      </c>
      <c r="F3" s="1">
        <v>1</v>
      </c>
      <c r="G3" s="1">
        <v>54933478</v>
      </c>
      <c r="H3" s="1">
        <v>3220869.73</v>
      </c>
      <c r="I3" s="1">
        <v>1680744.97</v>
      </c>
      <c r="J3" s="1">
        <v>518626.54</v>
      </c>
      <c r="K3" s="1">
        <v>822129.91</v>
      </c>
      <c r="L3" s="1">
        <v>7515836.5199999996</v>
      </c>
      <c r="M3" s="1">
        <v>970876.07</v>
      </c>
      <c r="N3" s="1">
        <v>69662561.739999995</v>
      </c>
      <c r="O3" s="1">
        <v>51928800.810000002</v>
      </c>
      <c r="P3" s="1">
        <v>3220869.73</v>
      </c>
      <c r="Q3" s="1">
        <v>1680744.97</v>
      </c>
      <c r="R3" s="1">
        <v>518626.54</v>
      </c>
      <c r="S3" s="1">
        <v>822129.91</v>
      </c>
      <c r="T3" s="1">
        <v>6151486.8200000003</v>
      </c>
      <c r="U3" s="1">
        <v>860783.38</v>
      </c>
      <c r="V3" s="1">
        <v>65183442.159999996</v>
      </c>
    </row>
    <row r="4" spans="1:22" ht="41.4" x14ac:dyDescent="0.3">
      <c r="A4" s="51">
        <v>2</v>
      </c>
      <c r="B4" s="1">
        <v>10</v>
      </c>
      <c r="C4" s="1" t="s">
        <v>78</v>
      </c>
      <c r="D4" s="1">
        <v>9210</v>
      </c>
      <c r="E4" s="1">
        <v>0</v>
      </c>
      <c r="F4" s="1">
        <v>1</v>
      </c>
      <c r="G4" s="1">
        <v>61050149.130000003</v>
      </c>
      <c r="H4" s="1">
        <v>939285.62</v>
      </c>
      <c r="I4" s="1">
        <v>700277.51</v>
      </c>
      <c r="J4" s="1">
        <v>0</v>
      </c>
      <c r="K4" s="1">
        <v>704668.48</v>
      </c>
      <c r="L4" s="1">
        <v>0</v>
      </c>
      <c r="M4" s="1">
        <v>505036.62</v>
      </c>
      <c r="N4" s="1">
        <v>63899417.359999999</v>
      </c>
      <c r="O4" s="1">
        <v>58888680.420000002</v>
      </c>
      <c r="P4" s="1">
        <v>953519.96</v>
      </c>
      <c r="Q4" s="1">
        <v>700277.51</v>
      </c>
      <c r="R4" s="1">
        <v>0</v>
      </c>
      <c r="S4" s="1">
        <v>704668.48</v>
      </c>
      <c r="T4" s="1">
        <v>0</v>
      </c>
      <c r="U4" s="1">
        <v>578924.76</v>
      </c>
      <c r="V4" s="1">
        <v>61826071.130000003</v>
      </c>
    </row>
    <row r="5" spans="1:22" ht="41.4" x14ac:dyDescent="0.3">
      <c r="A5" s="51">
        <v>3</v>
      </c>
      <c r="B5" s="1">
        <v>15</v>
      </c>
      <c r="C5" s="1" t="s">
        <v>79</v>
      </c>
      <c r="D5" s="1">
        <v>9215</v>
      </c>
      <c r="E5" s="1">
        <v>0</v>
      </c>
      <c r="F5" s="1">
        <v>1</v>
      </c>
      <c r="G5" s="1">
        <v>28896843.02</v>
      </c>
      <c r="H5" s="1">
        <v>167937.83</v>
      </c>
      <c r="I5" s="1">
        <v>403828.2</v>
      </c>
      <c r="J5" s="1">
        <v>0</v>
      </c>
      <c r="K5" s="1">
        <v>0</v>
      </c>
      <c r="L5" s="1">
        <v>0</v>
      </c>
      <c r="M5" s="48">
        <v>0</v>
      </c>
      <c r="N5" s="1">
        <v>29468609.050000001</v>
      </c>
      <c r="O5" s="1">
        <v>27570378.010000002</v>
      </c>
      <c r="P5" s="1">
        <v>174050.38</v>
      </c>
      <c r="Q5" s="1">
        <v>403828.2</v>
      </c>
      <c r="R5" s="1">
        <v>0</v>
      </c>
      <c r="S5" s="1">
        <v>0</v>
      </c>
      <c r="T5" s="1">
        <v>0</v>
      </c>
      <c r="U5" s="1">
        <v>0</v>
      </c>
      <c r="V5" s="1">
        <v>28148256.59</v>
      </c>
    </row>
    <row r="6" spans="1:22" ht="41.4" x14ac:dyDescent="0.3">
      <c r="A6" s="51">
        <v>4</v>
      </c>
      <c r="B6" s="1">
        <v>13</v>
      </c>
      <c r="C6" s="1" t="s">
        <v>80</v>
      </c>
      <c r="D6" s="1">
        <v>9213</v>
      </c>
      <c r="E6" s="1">
        <v>0</v>
      </c>
      <c r="F6" s="1">
        <v>1</v>
      </c>
      <c r="G6" s="1">
        <v>34921060.689999998</v>
      </c>
      <c r="H6" s="1">
        <v>105022.95</v>
      </c>
      <c r="I6" s="1">
        <v>359885.6</v>
      </c>
      <c r="J6" s="1">
        <v>0</v>
      </c>
      <c r="K6" s="1">
        <v>153065.89000000001</v>
      </c>
      <c r="L6" s="1">
        <v>0</v>
      </c>
      <c r="M6" s="1">
        <v>0</v>
      </c>
      <c r="N6" s="1">
        <v>35539035.130000003</v>
      </c>
      <c r="O6" s="1">
        <v>34733820.450000003</v>
      </c>
      <c r="P6" s="1">
        <v>169523.02</v>
      </c>
      <c r="Q6" s="1">
        <v>359885.6</v>
      </c>
      <c r="R6" s="1">
        <v>0</v>
      </c>
      <c r="S6" s="1">
        <v>124788.46</v>
      </c>
      <c r="T6" s="1">
        <v>0</v>
      </c>
      <c r="U6" s="1">
        <v>0</v>
      </c>
      <c r="V6" s="1">
        <v>35388017.530000001</v>
      </c>
    </row>
    <row r="7" spans="1:22" ht="41.4" x14ac:dyDescent="0.3">
      <c r="A7" s="51">
        <v>5</v>
      </c>
      <c r="B7" s="1">
        <v>11</v>
      </c>
      <c r="C7" s="1" t="s">
        <v>81</v>
      </c>
      <c r="D7" s="1">
        <v>9211</v>
      </c>
      <c r="E7" s="1">
        <v>0</v>
      </c>
      <c r="F7" s="1">
        <v>1</v>
      </c>
      <c r="G7" s="1">
        <v>110561899.03</v>
      </c>
      <c r="H7" s="1">
        <v>892.24</v>
      </c>
      <c r="I7" s="1">
        <v>1514957.65</v>
      </c>
      <c r="J7" s="1">
        <v>210366</v>
      </c>
      <c r="K7" s="1">
        <v>0</v>
      </c>
      <c r="L7" s="1">
        <v>10264677.460000001</v>
      </c>
      <c r="M7" s="1">
        <v>493593.32</v>
      </c>
      <c r="N7" s="1">
        <v>123046385.7</v>
      </c>
      <c r="O7" s="1">
        <v>108493883</v>
      </c>
      <c r="P7" s="1">
        <v>892.24</v>
      </c>
      <c r="Q7" s="1">
        <v>1514957.65</v>
      </c>
      <c r="R7" s="1">
        <v>210366</v>
      </c>
      <c r="S7" s="1">
        <v>0</v>
      </c>
      <c r="T7" s="1">
        <v>11018679.33</v>
      </c>
      <c r="U7" s="1">
        <v>476969.46</v>
      </c>
      <c r="V7" s="1">
        <v>121715747.68000001</v>
      </c>
    </row>
    <row r="8" spans="1:22" ht="41.4" x14ac:dyDescent="0.3">
      <c r="A8" s="51">
        <v>6</v>
      </c>
      <c r="B8" s="1">
        <v>1</v>
      </c>
      <c r="C8" s="1" t="s">
        <v>82</v>
      </c>
      <c r="D8" s="1">
        <v>9201</v>
      </c>
      <c r="E8" s="1">
        <v>0</v>
      </c>
      <c r="F8" s="1">
        <v>1</v>
      </c>
      <c r="G8" s="1">
        <v>25614743.440000001</v>
      </c>
      <c r="H8" s="1">
        <v>0</v>
      </c>
      <c r="I8" s="1">
        <v>171741.94</v>
      </c>
      <c r="J8" s="1">
        <v>0</v>
      </c>
      <c r="K8" s="1">
        <v>105731.03</v>
      </c>
      <c r="L8" s="1">
        <v>0</v>
      </c>
      <c r="M8" s="48">
        <v>0</v>
      </c>
      <c r="N8" s="1">
        <v>25892216.41</v>
      </c>
      <c r="O8" s="1">
        <v>24920559.620000001</v>
      </c>
      <c r="P8" s="1">
        <v>0</v>
      </c>
      <c r="Q8" s="1">
        <v>171741.94</v>
      </c>
      <c r="R8" s="1">
        <v>0</v>
      </c>
      <c r="S8" s="1">
        <v>105731.03</v>
      </c>
      <c r="T8" s="1">
        <v>0</v>
      </c>
      <c r="U8" s="48">
        <v>0</v>
      </c>
      <c r="V8" s="1">
        <v>25198032.59</v>
      </c>
    </row>
    <row r="9" spans="1:22" ht="55.2" x14ac:dyDescent="0.3">
      <c r="A9" s="51">
        <v>7</v>
      </c>
      <c r="B9" s="1">
        <v>9</v>
      </c>
      <c r="C9" s="1" t="s">
        <v>83</v>
      </c>
      <c r="D9" s="1">
        <v>9209</v>
      </c>
      <c r="E9" s="1">
        <v>0</v>
      </c>
      <c r="F9" s="1">
        <v>1</v>
      </c>
      <c r="G9" s="1">
        <v>41248680.689999998</v>
      </c>
      <c r="H9" s="1">
        <v>0</v>
      </c>
      <c r="I9" s="1">
        <v>491972.55</v>
      </c>
      <c r="J9" s="1">
        <v>1595979</v>
      </c>
      <c r="K9" s="1">
        <v>0</v>
      </c>
      <c r="L9" s="1">
        <v>0</v>
      </c>
      <c r="M9" s="48">
        <v>0</v>
      </c>
      <c r="N9" s="1">
        <v>43336632.240000002</v>
      </c>
      <c r="O9" s="1">
        <v>38169899.119999997</v>
      </c>
      <c r="P9" s="1">
        <v>0</v>
      </c>
      <c r="Q9" s="1">
        <v>491972.55</v>
      </c>
      <c r="R9" s="1">
        <v>1595979</v>
      </c>
      <c r="S9" s="1">
        <v>0</v>
      </c>
      <c r="T9" s="1">
        <v>0</v>
      </c>
      <c r="U9" s="1">
        <v>0</v>
      </c>
      <c r="V9" s="1">
        <v>40257850.670000002</v>
      </c>
    </row>
    <row r="10" spans="1:22" ht="41.4" x14ac:dyDescent="0.3">
      <c r="A10" s="51">
        <v>8</v>
      </c>
      <c r="B10" s="1">
        <v>12</v>
      </c>
      <c r="C10" s="1" t="s">
        <v>22</v>
      </c>
      <c r="D10" s="1">
        <v>9212</v>
      </c>
      <c r="E10" s="1">
        <v>0</v>
      </c>
      <c r="F10" s="1">
        <v>1</v>
      </c>
      <c r="G10" s="1">
        <v>43315983.210000001</v>
      </c>
      <c r="H10" s="1">
        <v>0</v>
      </c>
      <c r="I10" s="1">
        <v>670322.43000000005</v>
      </c>
      <c r="J10" s="1">
        <v>4531095.9000000004</v>
      </c>
      <c r="K10" s="1">
        <v>7094132.9800000004</v>
      </c>
      <c r="L10" s="1">
        <v>0</v>
      </c>
      <c r="M10" s="1">
        <v>1020602.38</v>
      </c>
      <c r="N10" s="1">
        <v>56632136.899999999</v>
      </c>
      <c r="O10" s="1">
        <v>45475282.159999996</v>
      </c>
      <c r="P10" s="1">
        <v>0</v>
      </c>
      <c r="Q10" s="1">
        <v>670322.43000000005</v>
      </c>
      <c r="R10" s="1">
        <v>4529190.6100000003</v>
      </c>
      <c r="S10" s="1">
        <v>2959034.98</v>
      </c>
      <c r="T10" s="1">
        <v>0</v>
      </c>
      <c r="U10" s="1">
        <v>1020602.38</v>
      </c>
      <c r="V10" s="1">
        <v>54654432.560000002</v>
      </c>
    </row>
    <row r="11" spans="1:22" ht="41.4" x14ac:dyDescent="0.3">
      <c r="A11" s="51">
        <v>9</v>
      </c>
      <c r="B11" s="1">
        <v>5</v>
      </c>
      <c r="C11" s="1" t="s">
        <v>84</v>
      </c>
      <c r="D11" s="1">
        <v>9205</v>
      </c>
      <c r="E11" s="1">
        <v>0</v>
      </c>
      <c r="F11" s="1">
        <v>1</v>
      </c>
      <c r="G11" s="1">
        <v>26680588.710000001</v>
      </c>
      <c r="H11" s="1">
        <v>865076.73</v>
      </c>
      <c r="I11" s="1">
        <v>272008.15999999997</v>
      </c>
      <c r="J11" s="1">
        <v>0</v>
      </c>
      <c r="K11" s="1">
        <v>0</v>
      </c>
      <c r="L11" s="1">
        <v>228230.07</v>
      </c>
      <c r="M11" s="48">
        <v>0</v>
      </c>
      <c r="N11" s="1">
        <v>28045903.670000002</v>
      </c>
      <c r="O11" s="1">
        <v>25773316.359999999</v>
      </c>
      <c r="P11" s="1">
        <v>865076.73</v>
      </c>
      <c r="Q11" s="1">
        <v>272008.15999999997</v>
      </c>
      <c r="R11" s="1">
        <v>0</v>
      </c>
      <c r="S11" s="1">
        <v>0</v>
      </c>
      <c r="T11" s="1">
        <v>266205.78999999998</v>
      </c>
      <c r="U11" s="48">
        <v>0</v>
      </c>
      <c r="V11" s="1">
        <v>27176607.039999999</v>
      </c>
    </row>
    <row r="14" spans="1:22" x14ac:dyDescent="0.3">
      <c r="B14">
        <f>D14</f>
        <v>9999</v>
      </c>
      <c r="D14" s="1">
        <v>9999</v>
      </c>
      <c r="G14" s="2">
        <f>SUM(G3:G11)</f>
        <v>427223425.91999996</v>
      </c>
      <c r="H14" s="2">
        <f t="shared" ref="H14:V14" si="0">SUM(H3:H11)</f>
        <v>5299085.0999999996</v>
      </c>
      <c r="I14" s="2">
        <f t="shared" si="0"/>
        <v>6265739.0099999998</v>
      </c>
      <c r="J14" s="2">
        <f t="shared" si="0"/>
        <v>6856067.4400000004</v>
      </c>
      <c r="K14" s="2">
        <f t="shared" si="0"/>
        <v>8879728.290000001</v>
      </c>
      <c r="L14" s="2">
        <f t="shared" si="0"/>
        <v>18008744.050000001</v>
      </c>
      <c r="M14" s="2">
        <f t="shared" si="0"/>
        <v>2990108.39</v>
      </c>
      <c r="N14" s="2">
        <f t="shared" si="0"/>
        <v>475522898.20000005</v>
      </c>
      <c r="O14" s="2">
        <f>SUM(O3:O11)</f>
        <v>415954619.95000005</v>
      </c>
      <c r="P14" s="2">
        <f t="shared" si="0"/>
        <v>5383932.0600000005</v>
      </c>
      <c r="Q14" s="2">
        <f t="shared" si="0"/>
        <v>6265739.0099999998</v>
      </c>
      <c r="R14" s="2">
        <f t="shared" si="0"/>
        <v>6854162.1500000004</v>
      </c>
      <c r="S14" s="2">
        <f t="shared" si="0"/>
        <v>4716352.8600000003</v>
      </c>
      <c r="T14" s="2">
        <f t="shared" si="0"/>
        <v>17436371.939999998</v>
      </c>
      <c r="U14" s="2">
        <f t="shared" si="0"/>
        <v>2937279.98</v>
      </c>
      <c r="V14" s="2">
        <f t="shared" si="0"/>
        <v>459548457.95000005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9A36-B6D7-4D84-BF59-17FF05B6588E}">
  <dimension ref="B1:P15"/>
  <sheetViews>
    <sheetView workbookViewId="0">
      <selection activeCell="G17" sqref="G17"/>
    </sheetView>
  </sheetViews>
  <sheetFormatPr defaultRowHeight="14.4" x14ac:dyDescent="0.3"/>
  <cols>
    <col min="14" max="14" width="6.33203125" bestFit="1" customWidth="1"/>
    <col min="15" max="15" width="25.33203125" bestFit="1" customWidth="1"/>
    <col min="16" max="16" width="8" customWidth="1"/>
  </cols>
  <sheetData>
    <row r="1" spans="2:16" x14ac:dyDescent="0.3">
      <c r="B1" t="s">
        <v>89</v>
      </c>
    </row>
    <row r="2" spans="2:16" x14ac:dyDescent="0.3">
      <c r="N2" t="s">
        <v>85</v>
      </c>
      <c r="O2" t="s">
        <v>2</v>
      </c>
      <c r="P2" t="s">
        <v>86</v>
      </c>
    </row>
    <row r="3" spans="2:16" x14ac:dyDescent="0.3">
      <c r="B3" t="s">
        <v>88</v>
      </c>
      <c r="N3" s="3">
        <v>7</v>
      </c>
      <c r="O3" s="3" t="s">
        <v>77</v>
      </c>
      <c r="P3" s="3">
        <v>9207</v>
      </c>
    </row>
    <row r="4" spans="2:16" x14ac:dyDescent="0.3">
      <c r="N4" s="3">
        <v>10</v>
      </c>
      <c r="O4" s="3" t="s">
        <v>78</v>
      </c>
      <c r="P4" s="3">
        <v>9210</v>
      </c>
    </row>
    <row r="5" spans="2:16" x14ac:dyDescent="0.3">
      <c r="B5" t="s">
        <v>23</v>
      </c>
      <c r="N5" s="3">
        <v>15</v>
      </c>
      <c r="O5" s="3" t="s">
        <v>79</v>
      </c>
      <c r="P5" s="3">
        <v>9215</v>
      </c>
    </row>
    <row r="6" spans="2:16" x14ac:dyDescent="0.3">
      <c r="B6" t="s">
        <v>24</v>
      </c>
      <c r="N6" s="3">
        <v>13</v>
      </c>
      <c r="O6" s="3" t="s">
        <v>80</v>
      </c>
      <c r="P6" s="3">
        <v>9213</v>
      </c>
    </row>
    <row r="7" spans="2:16" x14ac:dyDescent="0.3">
      <c r="B7" t="s">
        <v>25</v>
      </c>
      <c r="N7" s="3">
        <v>11</v>
      </c>
      <c r="O7" s="3" t="s">
        <v>81</v>
      </c>
      <c r="P7" s="3">
        <v>9211</v>
      </c>
    </row>
    <row r="8" spans="2:16" x14ac:dyDescent="0.3">
      <c r="B8" s="6" t="s">
        <v>26</v>
      </c>
      <c r="C8" s="6"/>
      <c r="D8" s="6"/>
      <c r="E8" s="6"/>
      <c r="N8" s="3">
        <v>1</v>
      </c>
      <c r="O8" s="3" t="s">
        <v>82</v>
      </c>
      <c r="P8" s="3">
        <v>9201</v>
      </c>
    </row>
    <row r="9" spans="2:16" x14ac:dyDescent="0.3">
      <c r="N9" s="3">
        <v>9</v>
      </c>
      <c r="O9" s="3" t="s">
        <v>83</v>
      </c>
      <c r="P9" s="3">
        <v>9209</v>
      </c>
    </row>
    <row r="10" spans="2:16" x14ac:dyDescent="0.3">
      <c r="N10" s="3">
        <v>12</v>
      </c>
      <c r="O10" s="3" t="s">
        <v>22</v>
      </c>
      <c r="P10" s="3">
        <v>9212</v>
      </c>
    </row>
    <row r="11" spans="2:16" x14ac:dyDescent="0.3">
      <c r="N11" s="3">
        <v>5</v>
      </c>
      <c r="O11" s="3" t="s">
        <v>84</v>
      </c>
      <c r="P11" s="3">
        <v>9205</v>
      </c>
    </row>
    <row r="12" spans="2:16" x14ac:dyDescent="0.3">
      <c r="B12" t="s">
        <v>27</v>
      </c>
      <c r="N12" s="3">
        <v>9999</v>
      </c>
      <c r="O12" s="3" t="s">
        <v>29</v>
      </c>
      <c r="P12" s="3">
        <v>9999</v>
      </c>
    </row>
    <row r="13" spans="2:16" x14ac:dyDescent="0.3">
      <c r="B13" t="s">
        <v>24</v>
      </c>
    </row>
    <row r="14" spans="2:16" x14ac:dyDescent="0.3">
      <c r="B14" t="s">
        <v>25</v>
      </c>
    </row>
    <row r="15" spans="2:16" x14ac:dyDescent="0.3">
      <c r="B15" s="6" t="s">
        <v>28</v>
      </c>
      <c r="C15" s="6"/>
      <c r="D15" s="6"/>
      <c r="E15" s="6"/>
    </row>
  </sheetData>
  <sortState xmlns:xlrd2="http://schemas.microsoft.com/office/spreadsheetml/2017/richdata2" ref="N3:P11">
    <sortCondition ref="O3:O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24B5-DE4C-476A-A553-EC18E00D480B}">
  <dimension ref="B1:Z13"/>
  <sheetViews>
    <sheetView workbookViewId="0">
      <selection activeCell="I27" sqref="I27"/>
    </sheetView>
  </sheetViews>
  <sheetFormatPr defaultRowHeight="14.4" x14ac:dyDescent="0.3"/>
  <cols>
    <col min="2" max="3" width="9.33203125" bestFit="1" customWidth="1"/>
    <col min="5" max="7" width="9.33203125" bestFit="1" customWidth="1"/>
    <col min="8" max="10" width="15" bestFit="1" customWidth="1"/>
    <col min="11" max="11" width="14" bestFit="1" customWidth="1"/>
    <col min="12" max="13" width="12.33203125" bestFit="1" customWidth="1"/>
    <col min="14" max="14" width="14" bestFit="1" customWidth="1"/>
    <col min="15" max="15" width="16" bestFit="1" customWidth="1"/>
    <col min="16" max="16" width="15" bestFit="1" customWidth="1"/>
    <col min="17" max="17" width="14" bestFit="1" customWidth="1"/>
    <col min="18" max="18" width="15" bestFit="1" customWidth="1"/>
    <col min="19" max="19" width="12.33203125" bestFit="1" customWidth="1"/>
    <col min="20" max="20" width="15" bestFit="1" customWidth="1"/>
    <col min="21" max="21" width="9.44140625" bestFit="1" customWidth="1"/>
    <col min="22" max="22" width="15" bestFit="1" customWidth="1"/>
    <col min="23" max="23" width="9.44140625" bestFit="1" customWidth="1"/>
    <col min="24" max="25" width="12.33203125" bestFit="1" customWidth="1"/>
    <col min="26" max="26" width="16" bestFit="1" customWidth="1"/>
  </cols>
  <sheetData>
    <row r="1" spans="2:26" x14ac:dyDescent="0.3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</row>
    <row r="2" spans="2:26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x14ac:dyDescent="0.3"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x14ac:dyDescent="0.3"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x14ac:dyDescent="0.3"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x14ac:dyDescent="0.3"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x14ac:dyDescent="0.3">
      <c r="B7" s="3"/>
      <c r="C7" s="3"/>
      <c r="D7" s="3"/>
      <c r="E7" s="3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x14ac:dyDescent="0.3"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x14ac:dyDescent="0.3">
      <c r="B9" s="3"/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x14ac:dyDescent="0.3">
      <c r="B10" s="3"/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x14ac:dyDescent="0.3"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3" spans="2:26" x14ac:dyDescent="0.3">
      <c r="C13" s="3">
        <v>9999</v>
      </c>
      <c r="E13" s="3">
        <v>9999</v>
      </c>
      <c r="H13" s="5">
        <f>SUM(H3:H11)</f>
        <v>0</v>
      </c>
      <c r="I13" s="5">
        <f t="shared" ref="I13:O13" si="0">SUM(I3:I11)</f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>SUM(P3:P11)</f>
        <v>0</v>
      </c>
      <c r="Q13" s="5">
        <f t="shared" ref="Q13:Z13" si="1">SUM(Q3:Q11)</f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AllFunds_Summary</vt:lpstr>
      <vt:lpstr>All_Funds_ByFund</vt:lpstr>
      <vt:lpstr>Notes</vt:lpstr>
      <vt:lpstr>Rev_Exp_AllFunds</vt:lpstr>
      <vt:lpstr>AEA_List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Snyder</dc:creator>
  <cp:lastModifiedBy>Shawn Snyder</cp:lastModifiedBy>
  <cp:lastPrinted>2020-07-24T13:06:16Z</cp:lastPrinted>
  <dcterms:created xsi:type="dcterms:W3CDTF">2020-07-23T13:53:27Z</dcterms:created>
  <dcterms:modified xsi:type="dcterms:W3CDTF">2023-03-28T17:49:45Z</dcterms:modified>
</cp:coreProperties>
</file>